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A\2020\GREBNER\Klikatá_ nová CÚ\opravený rozpočet na základě dotazů uchazečů\"/>
    </mc:Choice>
  </mc:AlternateContent>
  <bookViews>
    <workbookView xWindow="0" yWindow="0" windowWidth="0" windowHeight="0"/>
  </bookViews>
  <sheets>
    <sheet name="Rekapitulace stavby" sheetId="1" r:id="rId1"/>
    <sheet name="00 - Klikatá SÚ,č.13279,P..." sheetId="2" r:id="rId2"/>
    <sheet name="01 - Dopravní opatření" sheetId="3" r:id="rId3"/>
    <sheet name="02 - Ostatní náklady" sheetId="4" r:id="rId4"/>
    <sheet name="Seznam figur" sheetId="5" r:id="rId5"/>
    <sheet name="Pokyny pro vyplnění" sheetId="6" r:id="rId6"/>
  </sheets>
  <definedNames>
    <definedName name="_xlnm.Print_Area" localSheetId="0">'Rekapitulace stavby'!$D$4:$AO$36,'Rekapitulace stavby'!$C$42:$AQ$58</definedName>
    <definedName name="_xlnm.Print_Titles" localSheetId="0">'Rekapitulace stavby'!$52:$52</definedName>
    <definedName name="_xlnm._FilterDatabase" localSheetId="1" hidden="1">'00 - Klikatá SÚ,č.13279,P...'!$C$86:$K$280</definedName>
    <definedName name="_xlnm.Print_Area" localSheetId="1">'00 - Klikatá SÚ,č.13279,P...'!$C$4:$J$39,'00 - Klikatá SÚ,č.13279,P...'!$C$45:$J$68,'00 - Klikatá SÚ,č.13279,P...'!$C$74:$K$280</definedName>
    <definedName name="_xlnm.Print_Titles" localSheetId="1">'00 - Klikatá SÚ,č.13279,P...'!$86:$86</definedName>
    <definedName name="_xlnm._FilterDatabase" localSheetId="2" hidden="1">'01 - Dopravní opatření'!$C$82:$K$115</definedName>
    <definedName name="_xlnm.Print_Area" localSheetId="2">'01 - Dopravní opatření'!$C$4:$J$39,'01 - Dopravní opatření'!$C$45:$J$64,'01 - Dopravní opatření'!$C$70:$K$115</definedName>
    <definedName name="_xlnm.Print_Titles" localSheetId="2">'01 - Dopravní opatření'!$82:$82</definedName>
    <definedName name="_xlnm._FilterDatabase" localSheetId="3" hidden="1">'02 - Ostatní náklady'!$C$84:$K$102</definedName>
    <definedName name="_xlnm.Print_Area" localSheetId="3">'02 - Ostatní náklady'!$C$4:$J$39,'02 - Ostatní náklady'!$C$45:$J$66,'02 - Ostatní náklady'!$C$72:$K$102</definedName>
    <definedName name="_xlnm.Print_Titles" localSheetId="3">'02 - Ostatní náklady'!$84:$84</definedName>
    <definedName name="_xlnm.Print_Area" localSheetId="4">'Seznam figur'!$C$4:$G$17</definedName>
    <definedName name="_xlnm.Print_Titles" localSheetId="4">'Seznam figur'!$9:$9</definedName>
    <definedName name="_xlnm.Print_Area" localSheetId="5">'Pokyny pro vyplnění'!$B$2:$K$71,'Pokyny pro vyplnění'!$B$74:$K$118,'Pokyny pro vyplnění'!$B$121:$K$161,'Pokyny pro vyplnění'!$B$164:$K$218</definedName>
  </definedNames>
  <calcPr/>
</workbook>
</file>

<file path=xl/calcChain.xml><?xml version="1.0" encoding="utf-8"?>
<calcChain xmlns="http://schemas.openxmlformats.org/spreadsheetml/2006/main">
  <c i="5" l="1" r="D7"/>
  <c i="4" r="J37"/>
  <c r="J36"/>
  <c i="1" r="AY57"/>
  <c i="4" r="J35"/>
  <c i="1" r="AX57"/>
  <c i="4" r="BI102"/>
  <c r="BH102"/>
  <c r="BG102"/>
  <c r="BF102"/>
  <c r="T102"/>
  <c r="T101"/>
  <c r="R102"/>
  <c r="R101"/>
  <c r="P102"/>
  <c r="P101"/>
  <c r="BI100"/>
  <c r="BH100"/>
  <c r="BG100"/>
  <c r="BF100"/>
  <c r="T100"/>
  <c r="T99"/>
  <c r="R100"/>
  <c r="R99"/>
  <c r="P100"/>
  <c r="P99"/>
  <c r="BI98"/>
  <c r="BH98"/>
  <c r="BG98"/>
  <c r="BF98"/>
  <c r="T98"/>
  <c r="T97"/>
  <c r="R98"/>
  <c r="R97"/>
  <c r="P98"/>
  <c r="P97"/>
  <c r="BI96"/>
  <c r="BH96"/>
  <c r="BG96"/>
  <c r="BF96"/>
  <c r="T96"/>
  <c r="R96"/>
  <c r="P96"/>
  <c r="BI95"/>
  <c r="BH95"/>
  <c r="BG95"/>
  <c r="BF95"/>
  <c r="T95"/>
  <c r="R95"/>
  <c r="P95"/>
  <c r="BI93"/>
  <c r="BH93"/>
  <c r="BG93"/>
  <c r="BF93"/>
  <c r="T93"/>
  <c r="R93"/>
  <c r="P93"/>
  <c r="BI91"/>
  <c r="BH91"/>
  <c r="BG91"/>
  <c r="BF91"/>
  <c r="T91"/>
  <c r="R91"/>
  <c r="P91"/>
  <c r="BI90"/>
  <c r="BH90"/>
  <c r="BG90"/>
  <c r="BF90"/>
  <c r="T90"/>
  <c r="R90"/>
  <c r="P90"/>
  <c r="BI89"/>
  <c r="BH89"/>
  <c r="BG89"/>
  <c r="BF89"/>
  <c r="T89"/>
  <c r="R89"/>
  <c r="P89"/>
  <c r="BI88"/>
  <c r="BH88"/>
  <c r="BG88"/>
  <c r="BF88"/>
  <c r="T88"/>
  <c r="R88"/>
  <c r="P88"/>
  <c r="F81"/>
  <c r="F79"/>
  <c r="E77"/>
  <c r="F54"/>
  <c r="F52"/>
  <c r="E50"/>
  <c r="J24"/>
  <c r="E24"/>
  <c r="J55"/>
  <c r="J23"/>
  <c r="J21"/>
  <c r="E21"/>
  <c r="J81"/>
  <c r="J20"/>
  <c r="J18"/>
  <c r="E18"/>
  <c r="F82"/>
  <c r="J17"/>
  <c r="J12"/>
  <c r="J79"/>
  <c r="E7"/>
  <c r="E75"/>
  <c i="3" r="J37"/>
  <c r="J36"/>
  <c i="1" r="AY56"/>
  <c i="3" r="J35"/>
  <c i="1" r="AX56"/>
  <c i="3" r="BI113"/>
  <c r="BH113"/>
  <c r="BG113"/>
  <c r="BF113"/>
  <c r="T113"/>
  <c r="T112"/>
  <c r="T111"/>
  <c r="R113"/>
  <c r="R112"/>
  <c r="R111"/>
  <c r="P113"/>
  <c r="P112"/>
  <c r="P111"/>
  <c r="BI108"/>
  <c r="BH108"/>
  <c r="BG108"/>
  <c r="BF108"/>
  <c r="T108"/>
  <c r="R108"/>
  <c r="P108"/>
  <c r="BI105"/>
  <c r="BH105"/>
  <c r="BG105"/>
  <c r="BF105"/>
  <c r="T105"/>
  <c r="R105"/>
  <c r="P105"/>
  <c r="BI102"/>
  <c r="BH102"/>
  <c r="BG102"/>
  <c r="BF102"/>
  <c r="T102"/>
  <c r="R102"/>
  <c r="P102"/>
  <c r="BI99"/>
  <c r="BH99"/>
  <c r="BG99"/>
  <c r="BF99"/>
  <c r="T99"/>
  <c r="R99"/>
  <c r="P99"/>
  <c r="BI96"/>
  <c r="BH96"/>
  <c r="BG96"/>
  <c r="BF96"/>
  <c r="T96"/>
  <c r="R96"/>
  <c r="P96"/>
  <c r="BI92"/>
  <c r="BH92"/>
  <c r="BG92"/>
  <c r="BF92"/>
  <c r="T92"/>
  <c r="R92"/>
  <c r="P92"/>
  <c r="BI89"/>
  <c r="BH89"/>
  <c r="BG89"/>
  <c r="BF89"/>
  <c r="T89"/>
  <c r="R89"/>
  <c r="P89"/>
  <c r="BI86"/>
  <c r="BH86"/>
  <c r="BG86"/>
  <c r="BF86"/>
  <c r="T86"/>
  <c r="R86"/>
  <c r="P86"/>
  <c r="F77"/>
  <c r="E75"/>
  <c r="F52"/>
  <c r="E50"/>
  <c r="J24"/>
  <c r="E24"/>
  <c r="J55"/>
  <c r="J23"/>
  <c r="J21"/>
  <c r="E21"/>
  <c r="J54"/>
  <c r="J20"/>
  <c r="J18"/>
  <c r="E18"/>
  <c r="F80"/>
  <c r="J17"/>
  <c r="J15"/>
  <c r="E15"/>
  <c r="F79"/>
  <c r="J14"/>
  <c r="J12"/>
  <c r="J77"/>
  <c r="E7"/>
  <c r="E73"/>
  <c i="2" r="J37"/>
  <c r="J36"/>
  <c i="1" r="AY55"/>
  <c i="2" r="J35"/>
  <c i="1" r="AX55"/>
  <c i="2" r="BI278"/>
  <c r="BH278"/>
  <c r="BG278"/>
  <c r="BF278"/>
  <c r="T278"/>
  <c r="R278"/>
  <c r="P278"/>
  <c r="BI276"/>
  <c r="BH276"/>
  <c r="BG276"/>
  <c r="BF276"/>
  <c r="T276"/>
  <c r="R276"/>
  <c r="P276"/>
  <c r="BI271"/>
  <c r="BH271"/>
  <c r="BG271"/>
  <c r="BF271"/>
  <c r="T271"/>
  <c r="R271"/>
  <c r="P271"/>
  <c r="BI269"/>
  <c r="BH269"/>
  <c r="BG269"/>
  <c r="BF269"/>
  <c r="T269"/>
  <c r="R269"/>
  <c r="P269"/>
  <c r="BI264"/>
  <c r="BH264"/>
  <c r="BG264"/>
  <c r="BF264"/>
  <c r="T264"/>
  <c r="R264"/>
  <c r="P264"/>
  <c r="BI257"/>
  <c r="BH257"/>
  <c r="BG257"/>
  <c r="BF257"/>
  <c r="T257"/>
  <c r="R257"/>
  <c r="P257"/>
  <c r="BI251"/>
  <c r="BH251"/>
  <c r="BG251"/>
  <c r="BF251"/>
  <c r="T251"/>
  <c r="R251"/>
  <c r="P251"/>
  <c r="BI245"/>
  <c r="BH245"/>
  <c r="BG245"/>
  <c r="BF245"/>
  <c r="T245"/>
  <c r="R245"/>
  <c r="P245"/>
  <c r="BI242"/>
  <c r="BH242"/>
  <c r="BG242"/>
  <c r="BF242"/>
  <c r="T242"/>
  <c r="T241"/>
  <c r="R242"/>
  <c r="R241"/>
  <c r="P242"/>
  <c r="P241"/>
  <c r="BI238"/>
  <c r="BH238"/>
  <c r="BG238"/>
  <c r="BF238"/>
  <c r="T238"/>
  <c r="R238"/>
  <c r="P238"/>
  <c r="BI235"/>
  <c r="BH235"/>
  <c r="BG235"/>
  <c r="BF235"/>
  <c r="T235"/>
  <c r="R235"/>
  <c r="P235"/>
  <c r="BI232"/>
  <c r="BH232"/>
  <c r="BG232"/>
  <c r="BF232"/>
  <c r="T232"/>
  <c r="R232"/>
  <c r="P232"/>
  <c r="BI229"/>
  <c r="BH229"/>
  <c r="BG229"/>
  <c r="BF229"/>
  <c r="T229"/>
  <c r="R229"/>
  <c r="P229"/>
  <c r="BI226"/>
  <c r="BH226"/>
  <c r="BG226"/>
  <c r="BF226"/>
  <c r="T226"/>
  <c r="R226"/>
  <c r="P226"/>
  <c r="BI223"/>
  <c r="BH223"/>
  <c r="BG223"/>
  <c r="BF223"/>
  <c r="T223"/>
  <c r="R223"/>
  <c r="P223"/>
  <c r="BI220"/>
  <c r="BH220"/>
  <c r="BG220"/>
  <c r="BF220"/>
  <c r="T220"/>
  <c r="R220"/>
  <c r="P220"/>
  <c r="BI217"/>
  <c r="BH217"/>
  <c r="BG217"/>
  <c r="BF217"/>
  <c r="T217"/>
  <c r="R217"/>
  <c r="P217"/>
  <c r="BI215"/>
  <c r="BH215"/>
  <c r="BG215"/>
  <c r="BF215"/>
  <c r="T215"/>
  <c r="R215"/>
  <c r="P215"/>
  <c r="BI213"/>
  <c r="BH213"/>
  <c r="BG213"/>
  <c r="BF213"/>
  <c r="T213"/>
  <c r="R213"/>
  <c r="P213"/>
  <c r="BI210"/>
  <c r="BH210"/>
  <c r="BG210"/>
  <c r="BF210"/>
  <c r="T210"/>
  <c r="R210"/>
  <c r="P210"/>
  <c r="BI208"/>
  <c r="BH208"/>
  <c r="BG208"/>
  <c r="BF208"/>
  <c r="T208"/>
  <c r="R208"/>
  <c r="P208"/>
  <c r="BI203"/>
  <c r="BH203"/>
  <c r="BG203"/>
  <c r="BF203"/>
  <c r="T203"/>
  <c r="R203"/>
  <c r="P203"/>
  <c r="BI198"/>
  <c r="BH198"/>
  <c r="BG198"/>
  <c r="BF198"/>
  <c r="T198"/>
  <c r="R198"/>
  <c r="P198"/>
  <c r="BI195"/>
  <c r="BH195"/>
  <c r="BG195"/>
  <c r="BF195"/>
  <c r="T195"/>
  <c r="R195"/>
  <c r="P195"/>
  <c r="BI189"/>
  <c r="BH189"/>
  <c r="BG189"/>
  <c r="BF189"/>
  <c r="T189"/>
  <c r="R189"/>
  <c r="P189"/>
  <c r="BI186"/>
  <c r="BH186"/>
  <c r="BG186"/>
  <c r="BF186"/>
  <c r="T186"/>
  <c r="R186"/>
  <c r="P186"/>
  <c r="BI183"/>
  <c r="BH183"/>
  <c r="BG183"/>
  <c r="BF183"/>
  <c r="T183"/>
  <c r="R183"/>
  <c r="P183"/>
  <c r="BI180"/>
  <c r="BH180"/>
  <c r="BG180"/>
  <c r="BF180"/>
  <c r="T180"/>
  <c r="R180"/>
  <c r="P180"/>
  <c r="BI177"/>
  <c r="BH177"/>
  <c r="BG177"/>
  <c r="BF177"/>
  <c r="T177"/>
  <c r="R177"/>
  <c r="P177"/>
  <c r="BI174"/>
  <c r="BH174"/>
  <c r="BG174"/>
  <c r="BF174"/>
  <c r="T174"/>
  <c r="R174"/>
  <c r="P174"/>
  <c r="BI171"/>
  <c r="BH171"/>
  <c r="BG171"/>
  <c r="BF171"/>
  <c r="T171"/>
  <c r="R171"/>
  <c r="P171"/>
  <c r="BI168"/>
  <c r="BH168"/>
  <c r="BG168"/>
  <c r="BF168"/>
  <c r="T168"/>
  <c r="R168"/>
  <c r="P168"/>
  <c r="BI165"/>
  <c r="BH165"/>
  <c r="BG165"/>
  <c r="BF165"/>
  <c r="T165"/>
  <c r="R165"/>
  <c r="P165"/>
  <c r="BI164"/>
  <c r="BH164"/>
  <c r="BG164"/>
  <c r="BF164"/>
  <c r="T164"/>
  <c r="T163"/>
  <c r="R164"/>
  <c r="R163"/>
  <c r="P164"/>
  <c r="P163"/>
  <c r="BI160"/>
  <c r="BH160"/>
  <c r="BG160"/>
  <c r="BF160"/>
  <c r="T160"/>
  <c r="R160"/>
  <c r="P160"/>
  <c r="BI158"/>
  <c r="BH158"/>
  <c r="BG158"/>
  <c r="BF158"/>
  <c r="T158"/>
  <c r="R158"/>
  <c r="P158"/>
  <c r="BI155"/>
  <c r="BH155"/>
  <c r="BG155"/>
  <c r="BF155"/>
  <c r="T155"/>
  <c r="R155"/>
  <c r="P155"/>
  <c r="BI151"/>
  <c r="BH151"/>
  <c r="BG151"/>
  <c r="BF151"/>
  <c r="T151"/>
  <c r="R151"/>
  <c r="P151"/>
  <c r="BI149"/>
  <c r="BH149"/>
  <c r="BG149"/>
  <c r="BF149"/>
  <c r="T149"/>
  <c r="R149"/>
  <c r="P149"/>
  <c r="BI147"/>
  <c r="BH147"/>
  <c r="BG147"/>
  <c r="BF147"/>
  <c r="T147"/>
  <c r="R147"/>
  <c r="P147"/>
  <c r="BI145"/>
  <c r="BH145"/>
  <c r="BG145"/>
  <c r="BF145"/>
  <c r="T145"/>
  <c r="R145"/>
  <c r="P145"/>
  <c r="BI142"/>
  <c r="BH142"/>
  <c r="BG142"/>
  <c r="BF142"/>
  <c r="T142"/>
  <c r="R142"/>
  <c r="P142"/>
  <c r="BI139"/>
  <c r="BH139"/>
  <c r="BG139"/>
  <c r="BF139"/>
  <c r="T139"/>
  <c r="R139"/>
  <c r="P139"/>
  <c r="BI136"/>
  <c r="BH136"/>
  <c r="BG136"/>
  <c r="BF136"/>
  <c r="T136"/>
  <c r="R136"/>
  <c r="P136"/>
  <c r="BI134"/>
  <c r="BH134"/>
  <c r="BG134"/>
  <c r="BF134"/>
  <c r="T134"/>
  <c r="R134"/>
  <c r="P134"/>
  <c r="BI130"/>
  <c r="BH130"/>
  <c r="BG130"/>
  <c r="BF130"/>
  <c r="T130"/>
  <c r="T129"/>
  <c r="R130"/>
  <c r="R129"/>
  <c r="P130"/>
  <c r="P129"/>
  <c r="BI126"/>
  <c r="BH126"/>
  <c r="BG126"/>
  <c r="BF126"/>
  <c r="T126"/>
  <c r="R126"/>
  <c r="P126"/>
  <c r="BI122"/>
  <c r="BH122"/>
  <c r="BG122"/>
  <c r="BF122"/>
  <c r="T122"/>
  <c r="R122"/>
  <c r="P122"/>
  <c r="BI119"/>
  <c r="BH119"/>
  <c r="BG119"/>
  <c r="BF119"/>
  <c r="T119"/>
  <c r="R119"/>
  <c r="P119"/>
  <c r="BI116"/>
  <c r="BH116"/>
  <c r="BG116"/>
  <c r="BF116"/>
  <c r="T116"/>
  <c r="R116"/>
  <c r="P116"/>
  <c r="BI113"/>
  <c r="BH113"/>
  <c r="BG113"/>
  <c r="BF113"/>
  <c r="T113"/>
  <c r="R113"/>
  <c r="P113"/>
  <c r="BI110"/>
  <c r="BH110"/>
  <c r="BG110"/>
  <c r="BF110"/>
  <c r="T110"/>
  <c r="R110"/>
  <c r="P110"/>
  <c r="BI107"/>
  <c r="BH107"/>
  <c r="BG107"/>
  <c r="BF107"/>
  <c r="T107"/>
  <c r="R107"/>
  <c r="P107"/>
  <c r="BI104"/>
  <c r="BH104"/>
  <c r="BG104"/>
  <c r="BF104"/>
  <c r="T104"/>
  <c r="R104"/>
  <c r="P104"/>
  <c r="BI101"/>
  <c r="BH101"/>
  <c r="BG101"/>
  <c r="BF101"/>
  <c r="T101"/>
  <c r="R101"/>
  <c r="P101"/>
  <c r="BI98"/>
  <c r="BH98"/>
  <c r="BG98"/>
  <c r="BF98"/>
  <c r="T98"/>
  <c r="R98"/>
  <c r="P98"/>
  <c r="BI96"/>
  <c r="BH96"/>
  <c r="BG96"/>
  <c r="BF96"/>
  <c r="T96"/>
  <c r="R96"/>
  <c r="P96"/>
  <c r="BI93"/>
  <c r="BH93"/>
  <c r="BG93"/>
  <c r="BF93"/>
  <c r="T93"/>
  <c r="R93"/>
  <c r="P93"/>
  <c r="BI90"/>
  <c r="BH90"/>
  <c r="BG90"/>
  <c r="BF90"/>
  <c r="T90"/>
  <c r="R90"/>
  <c r="P90"/>
  <c r="F81"/>
  <c r="E79"/>
  <c r="F52"/>
  <c r="E50"/>
  <c r="J24"/>
  <c r="E24"/>
  <c r="J55"/>
  <c r="J23"/>
  <c r="J21"/>
  <c r="E21"/>
  <c r="J54"/>
  <c r="J20"/>
  <c r="J18"/>
  <c r="E18"/>
  <c r="F84"/>
  <c r="J17"/>
  <c r="J15"/>
  <c r="E15"/>
  <c r="F83"/>
  <c r="J14"/>
  <c r="J12"/>
  <c r="J81"/>
  <c r="E7"/>
  <c r="E48"/>
  <c i="1" r="L50"/>
  <c r="AM50"/>
  <c r="AM49"/>
  <c r="L49"/>
  <c r="AM47"/>
  <c r="L47"/>
  <c r="L45"/>
  <c r="L44"/>
  <c i="4" r="BK102"/>
  <c r="J96"/>
  <c r="J95"/>
  <c r="J91"/>
  <c i="3" r="J99"/>
  <c i="2" r="J278"/>
  <c r="J264"/>
  <c r="BK238"/>
  <c r="BK217"/>
  <c r="J195"/>
  <c r="J180"/>
  <c r="J151"/>
  <c i="4" r="J89"/>
  <c i="3" r="J102"/>
  <c r="J96"/>
  <c i="2" r="BK257"/>
  <c r="BK235"/>
  <c r="J215"/>
  <c r="BK174"/>
  <c r="BK160"/>
  <c r="J136"/>
  <c r="J119"/>
  <c r="BK107"/>
  <c i="3" r="BK96"/>
  <c i="2" r="BK223"/>
  <c r="BK198"/>
  <c r="J171"/>
  <c r="BK147"/>
  <c r="J134"/>
  <c r="BK113"/>
  <c r="J96"/>
  <c i="3" r="J108"/>
  <c i="2" r="BK276"/>
  <c r="BK232"/>
  <c r="BK213"/>
  <c r="BK195"/>
  <c r="BK149"/>
  <c r="BK126"/>
  <c r="BK90"/>
  <c i="4" r="J102"/>
  <c r="BK96"/>
  <c r="BK95"/>
  <c r="BK91"/>
  <c i="3" r="BK102"/>
  <c i="2" r="BK278"/>
  <c r="BK269"/>
  <c r="J242"/>
  <c r="BK220"/>
  <c r="J213"/>
  <c r="BK186"/>
  <c r="J164"/>
  <c r="BK134"/>
  <c i="4" r="BK89"/>
  <c i="3" r="J105"/>
  <c r="J92"/>
  <c i="2" r="BK251"/>
  <c r="BK229"/>
  <c r="BK210"/>
  <c r="J168"/>
  <c r="J149"/>
  <c r="BK122"/>
  <c r="J110"/>
  <c r="BK96"/>
  <c r="J251"/>
  <c r="BK203"/>
  <c r="J177"/>
  <c r="BK165"/>
  <c r="BK136"/>
  <c r="BK116"/>
  <c r="J107"/>
  <c r="BK93"/>
  <c i="3" r="BK105"/>
  <c i="2" r="BK264"/>
  <c r="J223"/>
  <c r="J203"/>
  <c r="BK180"/>
  <c r="BK155"/>
  <c r="J139"/>
  <c r="J101"/>
  <c i="1" r="AS54"/>
  <c i="4" r="BK100"/>
  <c r="J98"/>
  <c r="BK93"/>
  <c r="BK90"/>
  <c i="3" r="BK86"/>
  <c i="2" r="J276"/>
  <c r="J257"/>
  <c r="J232"/>
  <c r="J208"/>
  <c r="BK183"/>
  <c r="J158"/>
  <c r="J98"/>
  <c i="4" r="BK88"/>
  <c i="3" r="BK99"/>
  <c i="2" r="J269"/>
  <c r="BK242"/>
  <c r="BK226"/>
  <c r="J198"/>
  <c r="J165"/>
  <c r="BK151"/>
  <c r="J126"/>
  <c r="J113"/>
  <c r="J104"/>
  <c i="3" r="J89"/>
  <c i="2" r="J217"/>
  <c r="J183"/>
  <c r="BK168"/>
  <c r="J142"/>
  <c r="J130"/>
  <c r="BK110"/>
  <c r="BK101"/>
  <c r="J90"/>
  <c i="3" r="BK92"/>
  <c i="2" r="J229"/>
  <c r="BK208"/>
  <c r="J186"/>
  <c r="BK158"/>
  <c r="BK142"/>
  <c r="BK119"/>
  <c i="4" r="J100"/>
  <c r="BK98"/>
  <c r="J93"/>
  <c r="J88"/>
  <c i="3" r="BK89"/>
  <c i="2" r="J271"/>
  <c r="J245"/>
  <c r="J235"/>
  <c r="BK215"/>
  <c r="J189"/>
  <c r="BK171"/>
  <c r="J145"/>
  <c i="4" r="J90"/>
  <c i="3" r="BK108"/>
  <c i="2" r="BK271"/>
  <c r="BK245"/>
  <c r="J220"/>
  <c r="BK177"/>
  <c r="BK164"/>
  <c r="BK145"/>
  <c r="J116"/>
  <c r="BK104"/>
  <c i="3" r="BK113"/>
  <c i="2" r="J226"/>
  <c r="J174"/>
  <c r="J155"/>
  <c r="BK139"/>
  <c r="J122"/>
  <c r="BK98"/>
  <c i="3" r="J113"/>
  <c r="J86"/>
  <c i="2" r="J238"/>
  <c r="J210"/>
  <c r="BK189"/>
  <c r="J160"/>
  <c r="J147"/>
  <c r="BK130"/>
  <c r="J93"/>
  <c l="1" r="P89"/>
  <c r="BK133"/>
  <c r="J133"/>
  <c r="J63"/>
  <c r="BK154"/>
  <c r="J154"/>
  <c r="J64"/>
  <c r="T244"/>
  <c i="3" r="T85"/>
  <c r="T84"/>
  <c r="T83"/>
  <c i="2" r="T89"/>
  <c r="R133"/>
  <c r="R154"/>
  <c r="P244"/>
  <c i="3" r="BK85"/>
  <c r="BK84"/>
  <c r="J84"/>
  <c r="J60"/>
  <c i="2" r="R89"/>
  <c r="P133"/>
  <c r="P154"/>
  <c r="BK244"/>
  <c r="J244"/>
  <c r="J67"/>
  <c i="3" r="P85"/>
  <c r="P84"/>
  <c r="P83"/>
  <c i="1" r="AU56"/>
  <c i="2" r="BK89"/>
  <c r="J89"/>
  <c r="J61"/>
  <c r="T133"/>
  <c r="T154"/>
  <c r="R244"/>
  <c i="3" r="R85"/>
  <c r="R84"/>
  <c r="R83"/>
  <c i="4" r="BK87"/>
  <c r="J87"/>
  <c r="J61"/>
  <c r="P87"/>
  <c r="R87"/>
  <c r="T87"/>
  <c r="BK94"/>
  <c r="J94"/>
  <c r="J62"/>
  <c r="P94"/>
  <c r="R94"/>
  <c r="T94"/>
  <c i="2" r="F54"/>
  <c r="E77"/>
  <c r="J84"/>
  <c r="BE96"/>
  <c r="BE98"/>
  <c r="BE104"/>
  <c r="BE110"/>
  <c r="BE134"/>
  <c r="BE164"/>
  <c r="BE171"/>
  <c r="BE215"/>
  <c r="BE217"/>
  <c r="BE232"/>
  <c r="BE251"/>
  <c r="BE269"/>
  <c r="BK241"/>
  <c r="J241"/>
  <c r="J66"/>
  <c i="3" r="J52"/>
  <c r="F55"/>
  <c r="J79"/>
  <c r="BE89"/>
  <c r="BE96"/>
  <c r="BE99"/>
  <c r="BE102"/>
  <c i="2" r="J52"/>
  <c r="J83"/>
  <c r="BE116"/>
  <c r="BE149"/>
  <c r="BE160"/>
  <c r="BE180"/>
  <c r="BE208"/>
  <c r="BE210"/>
  <c r="BE226"/>
  <c r="BE229"/>
  <c r="BE235"/>
  <c r="BE242"/>
  <c r="BE257"/>
  <c r="BE264"/>
  <c r="BE271"/>
  <c i="3" r="F54"/>
  <c r="J80"/>
  <c r="BE105"/>
  <c r="BK112"/>
  <c r="J112"/>
  <c r="J63"/>
  <c i="2" r="BE90"/>
  <c r="BE101"/>
  <c r="BE130"/>
  <c r="BE139"/>
  <c r="BE142"/>
  <c r="BE155"/>
  <c r="BE168"/>
  <c r="BE183"/>
  <c r="BE186"/>
  <c r="BE195"/>
  <c r="BE198"/>
  <c r="BE203"/>
  <c r="BE213"/>
  <c r="BE220"/>
  <c r="BE238"/>
  <c r="BK163"/>
  <c r="J163"/>
  <c r="J65"/>
  <c i="3" r="E48"/>
  <c r="BE86"/>
  <c i="4" r="E48"/>
  <c r="F55"/>
  <c r="J82"/>
  <c r="BE88"/>
  <c r="BE89"/>
  <c i="2" r="F55"/>
  <c r="BE93"/>
  <c r="BE107"/>
  <c r="BE113"/>
  <c r="BE119"/>
  <c r="BE122"/>
  <c r="BE126"/>
  <c r="BE136"/>
  <c r="BE145"/>
  <c r="BE147"/>
  <c r="BE151"/>
  <c r="BE158"/>
  <c r="BE165"/>
  <c r="BE174"/>
  <c r="BE177"/>
  <c r="BE189"/>
  <c r="BE223"/>
  <c r="BE245"/>
  <c r="BE276"/>
  <c r="BE278"/>
  <c r="BK129"/>
  <c r="J129"/>
  <c r="J62"/>
  <c i="3" r="BE92"/>
  <c r="BE108"/>
  <c r="BE113"/>
  <c i="4" r="J52"/>
  <c r="J54"/>
  <c r="BE90"/>
  <c r="BE91"/>
  <c r="BE93"/>
  <c r="BE95"/>
  <c r="BE96"/>
  <c r="BE98"/>
  <c r="BE100"/>
  <c r="BE102"/>
  <c r="BK97"/>
  <c r="J97"/>
  <c r="J63"/>
  <c r="BK99"/>
  <c r="J99"/>
  <c r="J64"/>
  <c r="BK101"/>
  <c r="J101"/>
  <c r="J65"/>
  <c i="2" r="F36"/>
  <c i="1" r="BC55"/>
  <c i="4" r="F37"/>
  <c i="1" r="BD57"/>
  <c i="2" r="F37"/>
  <c i="1" r="BD55"/>
  <c i="3" r="F35"/>
  <c i="1" r="BB56"/>
  <c i="3" r="J34"/>
  <c i="1" r="AW56"/>
  <c i="4" r="J34"/>
  <c i="1" r="AW57"/>
  <c i="4" r="F36"/>
  <c i="1" r="BC57"/>
  <c i="3" r="F34"/>
  <c i="1" r="BA56"/>
  <c i="2" r="F35"/>
  <c i="1" r="BB55"/>
  <c i="2" r="F34"/>
  <c i="1" r="BA55"/>
  <c i="3" r="F37"/>
  <c i="1" r="BD56"/>
  <c i="4" r="F35"/>
  <c i="1" r="BB57"/>
  <c i="2" r="J34"/>
  <c i="1" r="AW55"/>
  <c i="3" r="F36"/>
  <c i="1" r="BC56"/>
  <c i="4" r="F34"/>
  <c i="1" r="BA57"/>
  <c i="4" l="1" r="R86"/>
  <c r="R85"/>
  <c r="T86"/>
  <c r="T85"/>
  <c i="2" r="R88"/>
  <c r="R87"/>
  <c r="T88"/>
  <c r="T87"/>
  <c r="P88"/>
  <c r="P87"/>
  <c i="1" r="AU55"/>
  <c i="4" r="P86"/>
  <c r="P85"/>
  <c i="1" r="AU57"/>
  <c i="2" r="BK88"/>
  <c r="J88"/>
  <c r="J60"/>
  <c i="3" r="J85"/>
  <c r="J61"/>
  <c r="BK111"/>
  <c r="J111"/>
  <c r="J62"/>
  <c i="4" r="BK86"/>
  <c r="J86"/>
  <c r="J60"/>
  <c i="1" r="BD54"/>
  <c r="W33"/>
  <c i="2" r="F33"/>
  <c i="1" r="AZ55"/>
  <c i="2" r="J33"/>
  <c i="1" r="AV55"/>
  <c r="AT55"/>
  <c i="3" r="J33"/>
  <c i="1" r="AV56"/>
  <c r="AT56"/>
  <c i="4" r="J33"/>
  <c i="1" r="AV57"/>
  <c r="AT57"/>
  <c r="BC54"/>
  <c r="W32"/>
  <c r="BA54"/>
  <c r="W30"/>
  <c r="BB54"/>
  <c r="AX54"/>
  <c i="3" r="F33"/>
  <c i="1" r="AZ56"/>
  <c i="4" r="F33"/>
  <c i="1" r="AZ57"/>
  <c i="3" l="1" r="BK83"/>
  <c r="J83"/>
  <c i="2" r="BK87"/>
  <c r="J87"/>
  <c r="J59"/>
  <c i="4" r="BK85"/>
  <c r="J85"/>
  <c r="J59"/>
  <c i="1" r="AU54"/>
  <c r="AZ54"/>
  <c r="W29"/>
  <c r="W31"/>
  <c i="3" r="J30"/>
  <c i="1" r="AG56"/>
  <c r="AN56"/>
  <c r="AW54"/>
  <c r="AK30"/>
  <c r="AY54"/>
  <c i="3" l="1" r="J39"/>
  <c r="J59"/>
  <c i="2" r="J30"/>
  <c i="1" r="AG55"/>
  <c r="AN55"/>
  <c r="AV54"/>
  <c r="AK29"/>
  <c i="4" r="J30"/>
  <c i="1" r="AG57"/>
  <c r="AN57"/>
  <c i="2" l="1" r="J39"/>
  <c i="4" r="J39"/>
  <c i="1" r="AG54"/>
  <c r="AT54"/>
  <c l="1" r="AN54"/>
  <c r="AK26"/>
  <c r="AK35"/>
</calcChain>
</file>

<file path=xl/sharedStrings.xml><?xml version="1.0" encoding="utf-8"?>
<sst xmlns="http://schemas.openxmlformats.org/spreadsheetml/2006/main">
  <si>
    <t>Export Komplet</t>
  </si>
  <si>
    <t>VZ</t>
  </si>
  <si>
    <t>2.0</t>
  </si>
  <si>
    <t>ZAMOK</t>
  </si>
  <si>
    <t>False</t>
  </si>
  <si>
    <t>{87770da9-d02d-4165-8eda-9884b4a22484}</t>
  </si>
  <si>
    <t>0,01</t>
  </si>
  <si>
    <t>21</t>
  </si>
  <si>
    <t>15</t>
  </si>
  <si>
    <t>REKAPITULACE STAVBY</t>
  </si>
  <si>
    <t xml:space="preserve">v ---  níže se nacházejí doplnkové a pomocné údaje k sestavám  --- v</t>
  </si>
  <si>
    <t>Návod na vyplnění</t>
  </si>
  <si>
    <t>0,001</t>
  </si>
  <si>
    <t>Kód:</t>
  </si>
  <si>
    <t>20004</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</si>
  <si>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</si>
  <si>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</si>
  <si>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Klikatá SÚ,č.13279,Praha 5 ( Puchmajerova- OK U Trezovky)</t>
  </si>
  <si>
    <t>KSO:</t>
  </si>
  <si>
    <t/>
  </si>
  <si>
    <t>CC-CZ:</t>
  </si>
  <si>
    <t>Místo:</t>
  </si>
  <si>
    <t xml:space="preserve"> </t>
  </si>
  <si>
    <t>Datum:</t>
  </si>
  <si>
    <t>20. 8. 2020</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</si>
  <si>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</si>
  <si>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</si>
  <si>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</si>
  <si>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</si>
  <si>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</si>
  <si>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</si>
  <si>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</si>
  <si>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</si>
  <si>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</si>
  <si>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</si>
  <si>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</si>
  <si>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</si>
  <si>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</si>
  <si>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</si>
  <si>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</si>
  <si>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</si>
  <si>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</si>
  <si>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</si>
  <si>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</si>
  <si>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</si>
  <si>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</si>
  <si>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</si>
  <si>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</si>
  <si>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</si>
  <si>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</si>
  <si>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</si>
  <si>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</si>
  <si>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</si>
  <si>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</si>
  <si>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</si>
  <si>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</si>
  <si>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</si>
  <si>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</si>
  <si>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</si>
  <si>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</si>
  <si>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</si>
  <si>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</si>
  <si>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</si>
  <si>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</si>
  <si>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</si>
  <si>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</si>
  <si>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</si>
  <si>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</si>
  <si>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</si>
  <si>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</si>
  <si>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</si>
  <si>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</si>
  <si>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</si>
  <si>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</si>
  <si>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00</t>
  </si>
  <si>
    <t>STA</t>
  </si>
  <si>
    <t>1</t>
  </si>
  <si>
    <t>{dc7cecdf-b032-4583-9a36-e94f3604caeb}</t>
  </si>
  <si>
    <t>2</t>
  </si>
  <si>
    <t>01</t>
  </si>
  <si>
    <t>Dopravní opatření</t>
  </si>
  <si>
    <t>{0bf9a849-bbfd-4b0b-b9ab-3d65bc8b3973}</t>
  </si>
  <si>
    <t>02</t>
  </si>
  <si>
    <t>Ostatní náklady</t>
  </si>
  <si>
    <t>{3d344450-6140-4ae4-8dbd-5195e472db0d}</t>
  </si>
  <si>
    <t>f8</t>
  </si>
  <si>
    <t>175</t>
  </si>
  <si>
    <t>KRYCÍ LIST SOUPISU PRACÍ</t>
  </si>
  <si>
    <t>Objekt:</t>
  </si>
  <si>
    <t>00 - Klikatá SÚ,č.13279,Praha 5 ( Puchmajerova- OK U Trezovky)</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</si>
  <si>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</si>
  <si>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</si>
  <si>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</si>
  <si>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</si>
  <si>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</si>
  <si>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</si>
  <si>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</si>
  <si>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</si>
  <si>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</si>
  <si>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</si>
  <si>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99 - Přesun hmot</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</si>
  <si>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</si>
  <si>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</si>
  <si>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</si>
  <si>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</si>
  <si>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</si>
  <si>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</si>
  <si>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</si>
  <si>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</si>
  <si>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</si>
  <si>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</si>
  <si>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</si>
  <si>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</si>
  <si>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</si>
  <si>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</si>
  <si>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</si>
  <si>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</si>
  <si>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</si>
  <si>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</si>
  <si>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</si>
  <si>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113107223</t>
  </si>
  <si>
    <t>Odstranění podkladů nebo krytů strojně plochy jednotlivě přes 200 m2 s přemístěním hmot na skládku na vzdálenost do 20 m nebo s naložením na dopravní prostředek z kameniva hrubého drceného, o tl. vrstvy přes 200 do 300 mm</t>
  </si>
  <si>
    <t>m2</t>
  </si>
  <si>
    <t>CS ÚRS 2019 02</t>
  </si>
  <si>
    <t>4</t>
  </si>
  <si>
    <t>1967211509</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</si>
  <si>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</si>
  <si>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</si>
  <si>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VV</t>
  </si>
  <si>
    <t>2300</t>
  </si>
  <si>
    <t>113107244</t>
  </si>
  <si>
    <t>Odstranění podkladů nebo krytů strojně plochy jednotlivě přes 200 m2 s přemístěním hmot na skládku na vzdálenost do 20 m nebo s naložením na dopravní prostředek živičných, o tl. vrstvy přes 150 do 200 mm</t>
  </si>
  <si>
    <t>977480289</t>
  </si>
  <si>
    <t>2300,00</t>
  </si>
  <si>
    <t>3</t>
  </si>
  <si>
    <t>113154337</t>
  </si>
  <si>
    <t>Frézování živičného krytu tl 120 mm pl do 10000 m2 bez překážek v trase</t>
  </si>
  <si>
    <t>vlastní položka</t>
  </si>
  <si>
    <t>83033912</t>
  </si>
  <si>
    <t>113201112</t>
  </si>
  <si>
    <t>Vytrhání obrub s vybouráním lože, s přemístěním hmot na skládku na vzdálenost do 3 m nebo s naložením na dopravní prostředek silničních ležatých</t>
  </si>
  <si>
    <t>m</t>
  </si>
  <si>
    <t>129109871</t>
  </si>
  <si>
    <t xml:space="preserve">Poznámka k souboru cen:_x000d_
1. Ceny jsou určeny:_x000d_
a) pro vytrhání obrub, obrubníků nebo krajníků jakéhokoliv druhu a velikosti uložených v jakémkoliv loži popř. i s opěrami a vyspárovaných jakýmkoliv materiálem,_x000d_
b) pro obruby z dlažebních kostek uložených v jedné řadě._x000d_
2. V cenách nejsou započteny náklady na popř. nutné očištění:_x000d_
a) vytrhaných obrubníků nebo krajníků, které se oceňuje cenami souboru cen 979 0 . - . . Očištění vybouraných obrubníků, krajníků, desek nebo dílců části C 01 tohoto ceníku,_x000d_
b) vytrhaných dlažebních kostek, které se oceňují cenami souboru cen 979 07-11 Očištění vybouraných dlažebních kostek části C 01 tohoto ceníku._x000d_
3. Vytrhání obrub ze dvou řad kostek se oceňuje jako dvojnásobné množství vytrhání obrub z jedné řady kostek._x000d_
4. Přemístění vybouraných obrub, krajníků nebo dlažebních kostek včetně materiálu z lože a spár na vzdálenost přes 3 m se oceňuje cenami souborů cen 997 22-1 Vodorovná doprava suti a vybouraných hmot._x000d_
</t>
  </si>
  <si>
    <t>"žulové obrubníky, 30%se použije ke zpětnému osazení, 70% se odveze na skládku " 250</t>
  </si>
  <si>
    <t>5</t>
  </si>
  <si>
    <t>113203111</t>
  </si>
  <si>
    <t>Vytrhání obrub s vybouráním lože, s přemístěním hmot na skládku na vzdálenost do 3 m nebo s naložením na dopravní prostředek z dlažebních kostek</t>
  </si>
  <si>
    <t>1466346689</t>
  </si>
  <si>
    <t>"dvojlinka z velkých dlažebních kostek" 40*2</t>
  </si>
  <si>
    <t>6</t>
  </si>
  <si>
    <t>122202203</t>
  </si>
  <si>
    <t>Odkopávky a prokopávky nezapažené pro silnice s přemístěním výkopku v příčných profilech na vzdálenost do 15 m nebo s naložením na dopravní prostředek v hornině tř. 3 přes 1 000 do 5 000 m3</t>
  </si>
  <si>
    <t>m3</t>
  </si>
  <si>
    <t>1406872959</t>
  </si>
  <si>
    <t xml:space="preserve">Poznámka k souboru cen:_x000d_
1. Ceny jsou určeny pro vykopávky:_x000d_
a) příkopů pro silnice a to i tehdy, jsou-li vykopávky příkopů prováděny samostatně,_x000d_
b) v zemnících na suchu, jestliže tyto zemníky přímo souvisejí s odkopávkami nebo prokopávkami pro spodní stavbu silnic. Vykopávky v ostatních zemnících se oceňují podle kapitoly. 3*2 Zemníky Všeobecných podmínek tohoto katalogu._x000d_
c) při zahlubování silnic pro mimoúrovňové křížení a pro vykopávky pod mosty provedenými v předepsaném předstihu. Část vykopávky mezi svislými rovinami proloženými vnějšími hranami mostu se oceňují:_x000d_
- při objemu do 1 000 m3 cenami pro množství do 100 m3_x000d_
- při objemu přes 1 000 m3 cenami pro množství přes 100 do 1 000 m3._x000d_
d) pro sejmutí podorničí s přihlédnutím k ustanovení čl. 3112 Všeobecných podmínek katalogu._x000d_
2. Ceny nelze použít pro odkopávky a prokopávky v zapažených prostorách; tyto zemní práce se oceňují podle čl. 3116 Všeobecných podmínek tohoto katalogu._x000d_
3. V cenách jsou započteny i náklady na vodorovné přemístění výkopku v příčných profilech na přilehlých svazích a příkopech. Vzdálenosti příčného přemístění se nezahrnují do střední vzdálenosti vodorovného přemístění výkopku._x000d_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katalogu._x000d_
5. Přemístění výkopku v příčných profilech na vzdálenost přes 15 m se oceňuje cenami souboru cen 162 .0-1 . Vodorovné přemístění výkopku části A 01 Společné zemní práce tohoto katalogu_x000d_
</t>
  </si>
  <si>
    <t>"výkop pro sanaci pláně" 2300*0,50</t>
  </si>
  <si>
    <t>7</t>
  </si>
  <si>
    <t>122202209</t>
  </si>
  <si>
    <t>Odkopávky a prokopávky nezapažené pro silnice s přemístěním výkopku v příčných profilech na vzdálenost do 15 m nebo s naložením na dopravní prostředek v hornině tř. 3 Příplatek k cenám za lepivost horniny tř. 3</t>
  </si>
  <si>
    <t>1838109617</t>
  </si>
  <si>
    <t>1150*0,30</t>
  </si>
  <si>
    <t>8</t>
  </si>
  <si>
    <t>162701105</t>
  </si>
  <si>
    <t>Vodorovné přemístění výkopku nebo sypaniny po suchu na obvyklém dopravním prostředku, bez naložení výkopku, avšak se složením bez rozhrnutí z horniny tř. 1 až 4 na vzdálenost přes 9 000 do 10 000 m</t>
  </si>
  <si>
    <t>70124739</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</si>
  <si>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</si>
  <si>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9</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</si>
  <si>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</si>
  <si>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</si>
  <si>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675898250</t>
  </si>
  <si>
    <t>1150*5</t>
  </si>
  <si>
    <t>10</t>
  </si>
  <si>
    <t>171101104</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</si>
  <si>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</si>
  <si>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-2069357483</t>
  </si>
  <si>
    <t xml:space="preserve">Poznámka k souboru cen:_x000d_
1. Ceny lze použít i pro sypaniny odebírané z hald, pro hlušinu apod._x000d_
2. Cenu 20-1101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lze použít i pro uložení sypaniny s předepsaným zhutněním na trvalé skládky, do koryt vodotečí a do prohlubní terénu._x000d_
4. Cenu 10-1131 lze použít i pro ukládání sypaniny z hornin nesoudržných i soudržných společně bez možnosti jejich roztřídění._x000d_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individuálně._x000d_
6. Ceny jsou určeny pro míru zhutnění určenou projektem:_x000d_
a) pro ceny -1101 až -1105 v % výsledku zkoušky PS,_x000d_
b) pro ceny -1111 a -1112 relativní ulehlostí I(d),_x000d_
c) pro ceny -1121 a -1131 stanovením technologie._x000d_
7. Ceny nelze použít:_x000d_
a) pro uložení sypaniny do hrází; uložení netříděné sypaniny do hrází se oceňuje cenami souboru cen 171 uložení netříděných sypanin do hrází části A 03, případně cenovými normativy podle části A 31,_x000d_
b) pro uložení sypaniny do ochranných valů nebo těch jejich částí, jejichž šířka je menší než 3 m. Toto uložení se oceňuje cenami souboru cen 175 10-11 Obsyp objektů._x000d_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výkopu._x000d_
9. Horninami soudržnými se rozumějí takové horniny, u nichž zdrojem pevnosti jsou molekulární a chemické vazby mezi částicemi horniny. Jde o horniny, které jsou schopny plastických deformací._x000d_
10. Horninami nesoudržnými se rozumějí horniny, u nichž hlavním zdrojem pevnosti ve smyku je pouze tření mezi jednotlivými oddělenými pevnými částicemi horniny._x000d_
11. Horninami sypkými se rozumějí horniny III. skupiny podle ČSN 72 1002 se zrnem do 125 mm. Množství zrn velikosti přes 125 mm může být nejvýše 5 % objemu._x000d_
12. Horninami kamenitými se rozumějí nestmelené úlomkovité horniny skalní a sypké se zrny přes 125 mm. Množství zrn velikosti přes 125 mm musí být vyšší než 5 % objemu._x000d_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individuálně._x000d_
14. Zajišťuje-li se předepsané zhutnění násypu přesypáním podle čl. 120 ČSN 73 3050, ocení se odstranění přesypané části cenami 122 . 0-71 Odkopávky nebo prokopávky při pozemkových úpravách_x000d_
</t>
  </si>
  <si>
    <t>"sanace aktivní zony" 2300*0,50</t>
  </si>
  <si>
    <t>11</t>
  </si>
  <si>
    <t>M</t>
  </si>
  <si>
    <t>583441720</t>
  </si>
  <si>
    <t>štěrkodrť frakce 0/32</t>
  </si>
  <si>
    <t>t</t>
  </si>
  <si>
    <t>65747307</t>
  </si>
  <si>
    <t>P</t>
  </si>
  <si>
    <t>Poznámka k položce:_x000d_
Drcené kamenivo dle ČSN EN 13242 (kamenivo pro nestmelené směsi …..)</t>
  </si>
  <si>
    <t>1150*1,8*1,20*1,01</t>
  </si>
  <si>
    <t>12</t>
  </si>
  <si>
    <t>171201211</t>
  </si>
  <si>
    <t>Poplatek za uložení stavebního odpadu na skládce (skládkovné) zeminy a kameniva zatříděného do Katalogu odpadů pod kódem 170 504</t>
  </si>
  <si>
    <t>2014373564</t>
  </si>
  <si>
    <t xml:space="preserve">Poznámka k souboru cen:_x000d_
1. Ceny uvedené v souboru cen lze po dohodě upravit podle místních podmínek._x000d_
</t>
  </si>
  <si>
    <t>"výkop pro sanaci pláně" 1150*1,80</t>
  </si>
  <si>
    <t>Součet</t>
  </si>
  <si>
    <t>13</t>
  </si>
  <si>
    <t>181951102</t>
  </si>
  <si>
    <t>Úprava pláně vyrovnáním výškových rozdílů v hornině tř. 1 až 4 se zhutněním</t>
  </si>
  <si>
    <t>967614582</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</si>
  <si>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(berem) šířky do 3 m přerušujících svahy, pro urovnání dna silničních a železničních příkopů pro jakoukoliv šířku dna; toto urovnání se oceňuje cenami souboru cen 182 .0-1 Svahování._x000d_
3. Urovnání ploch ve sklonu přes 1 : 5 se oceňuje cenami souboru cen 182 . 0-11 Svahování trvalých svahů do projektovaných profilů._x000d_
4. Náklady na urovnání dna a stěn při čištění příkopů pozemních komunikací jsou započteny v cenách souborů cen 938 90-2 . Čištění příkopů komunikací v suchu nebo ve vodě části A02 Zemní práce pro objekty oborů 821 až 828._x000d_
5. Míru zhutnění určuje projekt. Ceny se zhutněním jsou určeny pro jakoukoliv míru zhutnění._x000d_
</t>
  </si>
  <si>
    <t>Vodorovné konstrukce</t>
  </si>
  <si>
    <t>14</t>
  </si>
  <si>
    <t>452313141</t>
  </si>
  <si>
    <t>Podkladní a zajišťovací konstrukce z betonu prostého v otevřeném výkopu bloky pro potrubí z betonu tř. C 16/20</t>
  </si>
  <si>
    <t>26970826</t>
  </si>
  <si>
    <t xml:space="preserve">Poznámka k souboru cen:_x000d_
1. Ceny -1121 až -1191 a -1192 lze použít i pro ochrannou vrstvu pod železobetonové konstrukce._x000d_
2. Ceny -2121 až -2191 a -2192 jsou určeny pro jakékoliv úkosy sedel._x000d_
</t>
  </si>
  <si>
    <t>"vyspravení porušeného betonu v blízkosti šachet " 8</t>
  </si>
  <si>
    <t>Komunikace pozemní</t>
  </si>
  <si>
    <t>564851114</t>
  </si>
  <si>
    <t>Podklad ze štěrkodrti ŠD s rozprostřením a zhutněním, po zhutnění tl. 180 mm</t>
  </si>
  <si>
    <t>-653019448</t>
  </si>
  <si>
    <t>"prům.tl.180mm, prům.tl.min .150mm" 2300</t>
  </si>
  <si>
    <t>16</t>
  </si>
  <si>
    <t>565176121</t>
  </si>
  <si>
    <t>Asfaltový beton vrstva podkladní ACP 22 (obalované kamenivo hrubozrnné - OKH) s rozprostřením a zhutněním v pruhu šířky přes 3 m, po zhutnění tl. 100 mm</t>
  </si>
  <si>
    <t>-527077758</t>
  </si>
  <si>
    <t xml:space="preserve">Poznámka k souboru cen:_x000d_
1. ČSN EN 13108-1 připouští pro ACP 22 pouze tl. 60 až 100 mm._x000d_
</t>
  </si>
  <si>
    <t>17</t>
  </si>
  <si>
    <t>567131113</t>
  </si>
  <si>
    <t>Podklad ze směsi stmelené cementem SC bez dilatačních spár, s rozprostřením a zhutněním SC C 3/4 (SC I), po zhutnění tl. 180 mm</t>
  </si>
  <si>
    <t>-384348350</t>
  </si>
  <si>
    <t xml:space="preserve">Poznámka k souboru cen:_x000d_
1. V cenách jsou započteny i náklady na ošetření povrchu podkladu vodou._x000d_
2. V cenách 567 1.-4 jsou započteny i náklady postřik proti odpařování vody._x000d_
3. V cenách nejsou započteny náklady na:_x000d_
a) příp. postřik, který se oceňuje cenou 919 74-8111 Postřik popř. zdrsnění povrchu cementobetonového krytu nebo podkladu ochrannou emulzí,_x000d_
b) zřízení dilatačních spár a jejich vyplnění; tyto práce se oceňují cenami souborů cen 919 11-1 Řezání dilatačních spár, 919 12-. Těsnění dilatačních spár a 919 13 Vyztužení dilatačních spár._x000d_
</t>
  </si>
  <si>
    <t>18</t>
  </si>
  <si>
    <t>572531135</t>
  </si>
  <si>
    <t>Vyspravení trhlin dosavadního krytu asfaltovou sanační hmotou oprava trhlin šířky přes 70 mm</t>
  </si>
  <si>
    <t>2127045687</t>
  </si>
  <si>
    <t xml:space="preserve">Poznámka k souboru cen:_x000d_
1. Ceny lze užít pro vyspravení trhlin i porušených dilatačních spár._x000d_
2. V cenách jsou započteny i náklady na vyčištění trhlin nebo spár, základní nátěr a zalití asfaltovou sanační hmotou včetně dodávky materiálů._x000d_
3. V cenách nejsou započteny náklady řezání spár, které se oceňují soubory cen 919 73-51 Řezání stávajícího krytu části B01 tohoto katalogu. Řezání se neprovádí u ošetření vlásečnicových trhlin s povrchovým překrytem._x000d_
</t>
  </si>
  <si>
    <t>300</t>
  </si>
  <si>
    <t>19</t>
  </si>
  <si>
    <t>573191112</t>
  </si>
  <si>
    <t>Postřik infiltrační kationaktivní v množství emulzí 0,80 kg/m2</t>
  </si>
  <si>
    <t>-799145553</t>
  </si>
  <si>
    <t>20</t>
  </si>
  <si>
    <t>573211113</t>
  </si>
  <si>
    <t>Postřik živičný spojovací z asfaltu v množství 0,25 kg/m2</t>
  </si>
  <si>
    <t>-1936707594</t>
  </si>
  <si>
    <t>4733,70*2</t>
  </si>
  <si>
    <t>576133121</t>
  </si>
  <si>
    <t>Asfaltový koberec mastixový SMA 8 (AKMJ) s rozprostřením a se zhutněním v pruhu šířky přes 3 m, po zhutnění tl. 40 mm</t>
  </si>
  <si>
    <t>393001074</t>
  </si>
  <si>
    <t>4733,70</t>
  </si>
  <si>
    <t>22</t>
  </si>
  <si>
    <t>577176141</t>
  </si>
  <si>
    <t>Asfaltový beton vrstva ložní ACL 22 (ABVH) s rozprostřením a zhutněním z modifikovaného asfaltu, po zhutnění v pruhu šířky přes 3 m, po zhutnění tl. 80 mm</t>
  </si>
  <si>
    <t>759674076</t>
  </si>
  <si>
    <t xml:space="preserve">Poznámka k souboru cen:_x000d_
1. ČSN EN 13108-1 připouští pro ACL 22 pouze tl. 60 až 90 mm._x000d_
</t>
  </si>
  <si>
    <t>Trubní vedení</t>
  </si>
  <si>
    <t>23</t>
  </si>
  <si>
    <t>899104112</t>
  </si>
  <si>
    <t>Osazení poklopů litinových a ocelových včetně rámů pro třídu zatížení D400, E600</t>
  </si>
  <si>
    <t>kus</t>
  </si>
  <si>
    <t>-2010270415</t>
  </si>
  <si>
    <t xml:space="preserve">Poznámka k souboru cen:_x000d_
1. V cenách 899 10 -.112 nejsou započteny náklady na dodání poklopů včetně rámů; tyto náklady se oceňují ve specifikaci._x000d_
2. V cenách 899 10 -.113 nejsou započteny náklady na:_x000d_
a) dodání poklopů; tyto náklady se oceňují ve specifikaci,_x000d_
b) montáž rámů, která se oceňuje cenami souboru 452 11-21.. části A01 tohoto katalogu._x000d_
3. Poklopy a vtokové mříže dělíme do těchto tříd zatížení:_x000d_
a) A15, A50 pro plochy používané výlučně chodci a cyklisty,_x000d_
b) B125 pro chodníky, pěší zóny a plochy srovnatelné, plochy pro stání a parkování osobních automobilů i v patrech,_x000d_
c) C250 pro poklopy umístěné v ploše odvodňovacích proužků pozemní komunikace, která měřeno od hrany obrubníku, zasahuje nejvíce 0,5 m do vozovkya nejvíce 0,2 m do chodníku,_x000d_
d) D400 pro vozovky pozemních komunikací, ulice pro pěší, zpevněné krajnice a parkovací plochy, které jsou přístupné pro všechny druhy silničních vozidel,_x000d_
e) E600 pro plochy, které budou vystavené zvláště vysokému zatížení kol._x000d_
</t>
  </si>
  <si>
    <t xml:space="preserve">"narovnání stávajících poklopů"  30</t>
  </si>
  <si>
    <t>24</t>
  </si>
  <si>
    <t>899104211</t>
  </si>
  <si>
    <t>Demontáž poklopů litinových a ocelových včetně rámů, hmotnosti jednotlivě přes 150 Kg</t>
  </si>
  <si>
    <t>924276237</t>
  </si>
  <si>
    <t>25</t>
  </si>
  <si>
    <t>899251111</t>
  </si>
  <si>
    <t>Výšková úprava uličního vstupu nebo vpusti do 200 mm zvýšením mříže</t>
  </si>
  <si>
    <t>805262858</t>
  </si>
  <si>
    <t xml:space="preserve">Poznámka k souboru cen:_x000d_
1. V cenách jsou započteny i náklady na:_x000d_
a) odbourání dosavadního krytu, podkladu, nadezdívky nebo prstence s odklizením vybouraných hmot do 3 m,_x000d_
b) zarovnání plochy nadezdívky cementovou maltou,_x000d_
c) podbetonování nebo podezdění rámu,_x000d_
d) odstranění a znovuosazení rámu, poklopu, mříže, krycího hrnce nebo hydrantu,_x000d_
e) úpravu a doplnění krytu popř. podkladu vozovky v místě provedené výškové úpravy._x000d_
2. V cenách nejsou započteny náklady na příp. nutné dodání nové mříže, rámu, poklopu nebo krycího hrnce. Jejich dodání se oceňuje ve specifikaci, ztratné se nestanoví._x000d_
</t>
  </si>
  <si>
    <t>43</t>
  </si>
  <si>
    <t>Ostatní konstrukce a práce, bourání</t>
  </si>
  <si>
    <t>26</t>
  </si>
  <si>
    <t>914000001</t>
  </si>
  <si>
    <t>Posunutí SDZ do nové polohy</t>
  </si>
  <si>
    <t>23425141</t>
  </si>
  <si>
    <t>27</t>
  </si>
  <si>
    <t>915111111</t>
  </si>
  <si>
    <t>Vodorovné dopravní značení stříkané barvou dělící čára šířky 125 mm souvislá bílá základní</t>
  </si>
  <si>
    <t>1107999552</t>
  </si>
  <si>
    <t xml:space="preserve">Poznámka k souboru cen:_x000d_
1. Ceny jsou určeny pro dělící čáry bílé souvislé č. V1a, bílé přerušované č. V2a, žluté souvislé č. V12b, žluté přerušované č. V12c a vodící čáry bílé č. V4._x000d_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915 11 a 915 12 v m délky dělící nebo vodící čáry (včetně mezer),_x000d_
b) u ceny 915 13 v m2 stříkané plochy bez mezer._x000d_
</t>
  </si>
  <si>
    <t>"V1a" 497</t>
  </si>
  <si>
    <t>28</t>
  </si>
  <si>
    <t>915111121</t>
  </si>
  <si>
    <t>Vodorovné dopravní značení stříkané barvou dělící čára šířky 125 mm přerušovaná bílá základní</t>
  </si>
  <si>
    <t>-93328636</t>
  </si>
  <si>
    <t>"V2b"59</t>
  </si>
  <si>
    <t>29</t>
  </si>
  <si>
    <t>915121121</t>
  </si>
  <si>
    <t>Vodorovné dopravní značení stříkané barvou vodící čára bílá šířky 250 mm přerušovaná základní</t>
  </si>
  <si>
    <t>-662805536</t>
  </si>
  <si>
    <t>"V2b" 95</t>
  </si>
  <si>
    <t>30</t>
  </si>
  <si>
    <t>915131111</t>
  </si>
  <si>
    <t>Vodorovné dopravní značení stříkané barvou přechody pro chodce, šipky, symboly bílé základní</t>
  </si>
  <si>
    <t>1874817098</t>
  </si>
  <si>
    <t>34</t>
  </si>
  <si>
    <t>31</t>
  </si>
  <si>
    <t>915211122</t>
  </si>
  <si>
    <t>Vodorovné dopravní značení stříkaným plastem dělící čára šířky 125 mm přerušovaná bílá retroreflexní</t>
  </si>
  <si>
    <t>1228681098</t>
  </si>
  <si>
    <t xml:space="preserve">Poznámka k souboru cen:_x000d_
1. Ceny jsou určeny pro dělicí čáry souvislé č. V 1a bílé, přerušované č. V 2a bílé, vodící č. V 4 bílé, souvislá č. V12b žlutá, přerušovaná č. V12c žlutá._x000d_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912 21 a 915 22 v m délky dělící nebo vodící čáry (včetně mezer),_x000d_
b) u ceny 915 23 v m2 stříkané plochy bez mezer._x000d_
</t>
  </si>
  <si>
    <t>32</t>
  </si>
  <si>
    <t>-990756719</t>
  </si>
  <si>
    <t>"V2b" 59</t>
  </si>
  <si>
    <t>33</t>
  </si>
  <si>
    <t>915221122</t>
  </si>
  <si>
    <t>Vodorovné dopravní značení stříkaným plastem vodící čára bílá šířky 250 mm přerušovaná retroreflexní</t>
  </si>
  <si>
    <t>1604040904</t>
  </si>
  <si>
    <t>915231112</t>
  </si>
  <si>
    <t>Vodorovné dopravní značení stříkaným plastem přechody pro chodce, šipky, symboly nápisy bílé retroreflexní</t>
  </si>
  <si>
    <t>1657038717</t>
  </si>
  <si>
    <t>35</t>
  </si>
  <si>
    <t>915611111</t>
  </si>
  <si>
    <t>Předznačení pro vodorovné značení stříkané barvou nebo prováděné z nátěrových hmot liniové dělicí čáry, vodicí proužky</t>
  </si>
  <si>
    <t>457382460</t>
  </si>
  <si>
    <t xml:space="preserve">Poznámka k souboru cen:_x000d_
1. Množství měrných jednotek se určuje:_x000d_
a) pro cenu -1111 v m délky dělicí čáry nebo vodícího proužku (včetně mezer),_x000d_
b) pro cenu -1112 v m2 natírané nebo stříkané plochy._x000d_
</t>
  </si>
  <si>
    <t xml:space="preserve">"V1a tl.0,125m"            497</t>
  </si>
  <si>
    <t xml:space="preserve">"V2b (3/1,5/0,125) "   59</t>
  </si>
  <si>
    <t>"V2b (1,5/1,5/0,250)" 95</t>
  </si>
  <si>
    <t>36</t>
  </si>
  <si>
    <t>915621111</t>
  </si>
  <si>
    <t>Předznačení pro vodorovné značení stříkané barvou nebo prováděné z nátěrových hmot plošné šipky, symboly, nápisy</t>
  </si>
  <si>
    <t>1508344336</t>
  </si>
  <si>
    <t>37</t>
  </si>
  <si>
    <t>916111112</t>
  </si>
  <si>
    <t>Osazení silniční obruby z dlažebních kostek v jedné řadě s ložem tl. přes 50 do 100 mm, s vyplněním a zatřením spár cementovou maltou z velkých kostek bez boční opěry, do lože z betonu prostého tř. C 12/15</t>
  </si>
  <si>
    <t>-419754549</t>
  </si>
  <si>
    <t xml:space="preserve">Poznámka k souboru cen:_x000d_
1. Část lože z betonu prostého přesahující tl. 100 mm se oceňuje cenou 916 99-1121 Lože pod obrubníky, krajníky nebo obruby z dlažebních kostek._x000d_
2. V cenách nejsou započteny náklady na dodání dlažebních kostek, tyto se oceňují ve specifikaci. Množství uvedené ve specifikaci se určí jako součin celkové délky obrub a objemové hmotnosti 1 m obruby a to:_x000d_
a) 0,065 t/m pro velké kostky,_x000d_
b) 0,024 t/m pro malé kostky. Ztratné lze dohodnout ve výši 1 % pro velké kostky, 2 % pro malé kostky._x000d_
3. Osazení silniční obruby ze dvou řad kostek se oceňuje:_x000d_
a) bez boční opěry jako dvojnásobné množství silniční obruby z jedné řady kostek,_x000d_
b) s boční opěrou jako osazení silniční obruby z jedné řady kostek s boční opěrou a osazení silniční obruby z jedné řady kostek bez boční opěry._x000d_
</t>
  </si>
  <si>
    <t>"narovnání stávajících kostek u vjezdů" 40</t>
  </si>
  <si>
    <t>"nové dvójlinky z velké dlažby u vjezdů" 82</t>
  </si>
  <si>
    <t>38</t>
  </si>
  <si>
    <t>916111113</t>
  </si>
  <si>
    <t>Osazení silniční obruby z dlažebních kostek v jedné řadě s ložem tl. přes 50 do 100 mm, s vyplněním a zatřením spár cementovou maltou z velkých kostek s boční opěrou z betonu prostého tř. C 12/15, do lože z betonu prostého téže značky</t>
  </si>
  <si>
    <t>593877443</t>
  </si>
  <si>
    <t>"nové dvojlinky z velké dlažby u vjezdů" 82</t>
  </si>
  <si>
    <t>39</t>
  </si>
  <si>
    <t>58381008</t>
  </si>
  <si>
    <t>kostka dlažební žula velká 15/17</t>
  </si>
  <si>
    <t>1182163396</t>
  </si>
  <si>
    <t>82*0,40*1,01</t>
  </si>
  <si>
    <t>40</t>
  </si>
  <si>
    <t>916241113</t>
  </si>
  <si>
    <t>Osazení obrubníku kamenného se zřízením lože, s vyplněním a zatřením spár cementovou maltou ležatého s boční opěrou z betonu prostého, do lože z betonu prostého</t>
  </si>
  <si>
    <t>-1113779286</t>
  </si>
  <si>
    <t xml:space="preserve">Poznámka k souboru cen:_x000d_
1. Ceny -1211, -1212 a -1213 lze použít i pro osazení krajníků z kamene._x000d_
2.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 opěry._x000d_
3. Část lože z betonu prostého přesahující tl. 100 mm se oceňuje cenou 916 99-1121 Lože pod obrubníky, krajníky nebo obruby z dlažebních kostek._x000d_
4. V cenách nejsou započteny náklady na dodání obrubníků nebo krajníků, tyto se oceňují ve specifikaci._x000d_
</t>
  </si>
  <si>
    <t>250</t>
  </si>
  <si>
    <t>41</t>
  </si>
  <si>
    <t>583803140</t>
  </si>
  <si>
    <t>obrubník kamenný žulový přímý 300x200mm</t>
  </si>
  <si>
    <t>-1677312878</t>
  </si>
  <si>
    <t>250*0,70*1,01</t>
  </si>
  <si>
    <t>42</t>
  </si>
  <si>
    <t>916991121</t>
  </si>
  <si>
    <t>Lože pod obrubníky, krajníky nebo obruby z dlažebních kostek z betonu prostého tř. C 16/20</t>
  </si>
  <si>
    <t>311575115</t>
  </si>
  <si>
    <t>919122132</t>
  </si>
  <si>
    <t>Utěsnění dilatačních spár zálivkou za tepla v cementobetonovém nebo živičném krytu včetně adhezního nátěru s těsnicím profilem pod zálivkou, pro komůrky šířky 20 mm, hloubky 40 mm</t>
  </si>
  <si>
    <t>-576352902</t>
  </si>
  <si>
    <t xml:space="preserve">Poznámka k souboru cen:_x000d_
1. V cenách jsou započteny i náklady na vyčištění spár před těsněním a zalitím a náklady na impregnaci, těsnění a zalití spár včetně dodání hmot._x000d_
</t>
  </si>
  <si>
    <t>89</t>
  </si>
  <si>
    <t>44</t>
  </si>
  <si>
    <t>919721201</t>
  </si>
  <si>
    <t>Geomříž pro vyztužení asfaltového povrchu z polypropylénu</t>
  </si>
  <si>
    <t>-951849004</t>
  </si>
  <si>
    <t xml:space="preserve">Poznámka k souboru cen:_x000d_
1. V cenách jsou započteny i náklady na položení a dodání geomříže včetně přesahů._x000d_
2. V cenách -1201 až -1223 jsou započteny i náklady na ošetření podkladu živičnou emulzí a spojení přesahů živičným postřikem._x000d_
3. V cenách -1201 a -1221 jsou započteny i náklady na ochrannou vrstvu z podrceného štěrku a uchycení geomříže k podkladu hřeby._x000d_
4. Ceny -1201 až -1223 jsou určeny pro vyztužení asfaltového povrchu na nově budovaných komunikacích. Vyztužení asfaltového povrchu stávajících komunikací se oceňuje cenami 919 72-1281 až -1293 části C01 tohoto katalogu._x000d_
</t>
  </si>
  <si>
    <t>65</t>
  </si>
  <si>
    <t>45</t>
  </si>
  <si>
    <t>919726123</t>
  </si>
  <si>
    <t>Geotextilie netkaná pro ochranu, separaci nebo filtraci měrná hmotnost přes 300 do 500 g/m2</t>
  </si>
  <si>
    <t>1401192738</t>
  </si>
  <si>
    <t xml:space="preserve">Poznámka k souboru cen:_x000d_
1. V cenách jsou započteny i náklady na položení a dodání geotextilie včetně přesahů._x000d_
</t>
  </si>
  <si>
    <t>"sanace pláně" 2300</t>
  </si>
  <si>
    <t>46</t>
  </si>
  <si>
    <t>919731122</t>
  </si>
  <si>
    <t>Zarovnání styčné plochy podkladu nebo krytu podél vybourané části komunikace nebo zpevněné plochy živičné tl. přes 50 do 100 mm</t>
  </si>
  <si>
    <t>785274219</t>
  </si>
  <si>
    <t xml:space="preserve">Poznámka k souboru cen:_x000d_
1. Pro volbu cen je rozhodující maximální tloušťka zarovnané styčné plochy._x000d_
2. Náklady na vodorovné přemístění suti zbylé po zarovnání styčné plochy se samostatně neoceňují, tyto náklady jsou započteny ve vodorovném přemístění suti prováděném při odstraňování podkladů nebo krytů._x000d_
</t>
  </si>
  <si>
    <t>47</t>
  </si>
  <si>
    <t>919735112</t>
  </si>
  <si>
    <t>Řezání stávajícího živičného krytu nebo podkladu hloubky přes 50 do 100 mm</t>
  </si>
  <si>
    <t>909844065</t>
  </si>
  <si>
    <t xml:space="preserve">Poznámka k souboru cen:_x000d_
1. V cenách jsou započteny i náklady na spotřebu vody._x000d_
</t>
  </si>
  <si>
    <t>48</t>
  </si>
  <si>
    <t>938908411</t>
  </si>
  <si>
    <t>Čištění vozovek splachováním vodou povrchu podkladu nebo krytu živičného, betonového nebo dlážděného</t>
  </si>
  <si>
    <t>-727457044</t>
  </si>
  <si>
    <t xml:space="preserve">Poznámka k souboru cen:_x000d_
1. Ceny jsou určeny pro očištění:_x000d_
a) povrchu stávající vozovky,_x000d_
b) povrchu rozestavěné trvalé vozovky, předepíše-li projekt užívat nově zřizovanou vozovku po dobu výstavby ještě před zřízením konečného závěrečného krytu._x000d_
2. V cenách nejsou započteny náklady na vodorovnou dopravu odstraněného materiálu, která se oceňuje cenami souboru cen 997 22-15 Vodorovná doprava suti._x000d_
</t>
  </si>
  <si>
    <t>49</t>
  </si>
  <si>
    <t>938909311</t>
  </si>
  <si>
    <t>Čištění vozovek metením bláta, prachu nebo hlinitého nánosu s odklizením na hromady na vzdálenost do 20 m nebo naložením na dopravní prostředek strojně povrchu podkladu nebo krytu betonového nebo živičného</t>
  </si>
  <si>
    <t>-1117910213</t>
  </si>
  <si>
    <t>50</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</si>
  <si>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</si>
  <si>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</si>
  <si>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-36756514</t>
  </si>
  <si>
    <t xml:space="preserve">Poznámka k souboru cen:_x000d_
1. Ceny 05-4441 a 05-4442 jsou určeny jen pro očištění vybouraných dlaždic, desek nebo tvarovek uložených do lože ze sypkého materiálu bez pojiva._x000d_
2. Přemístění vybouraných obrubníků, krajníků, desek nebo dílců na vzdálenost přes 10 m se oceňuje cenami souboru cen 997 22-1 Vodorovná doprava vybouraných hmot._x000d_
</t>
  </si>
  <si>
    <t>250*0,30</t>
  </si>
  <si>
    <t>99</t>
  </si>
  <si>
    <t>Přesun hmot</t>
  </si>
  <si>
    <t>51</t>
  </si>
  <si>
    <t>998225111</t>
  </si>
  <si>
    <t>Přesun hmot pro komunikace s krytem z kameniva, monolitickým betonovým nebo živičným dopravní vzdálenost do 200 m jakékoliv délky objektu</t>
  </si>
  <si>
    <t>-1999106780</t>
  </si>
  <si>
    <t xml:space="preserve">Poznámka k souboru cen:_x000d_
1. Ceny lze použít i pro plochy letišť s krytem monolitickým betonovým nebo živičným._x000d_
</t>
  </si>
  <si>
    <t>997</t>
  </si>
  <si>
    <t>Přesun sutě</t>
  </si>
  <si>
    <t>52</t>
  </si>
  <si>
    <t>997221551</t>
  </si>
  <si>
    <t>Vodorovná doprava suti bez naložení, ale se složením a s hrubým urovnáním ze sypkých materiálů, na vzdálenost do 1 km</t>
  </si>
  <si>
    <t>-931587782</t>
  </si>
  <si>
    <t xml:space="preserve">Poznámka k souboru cen:_x000d_
1. Ceny nelze použít pro vodorovnou dopravu suti po železnici, po vodě nebo neobvyklými dopravními prostředky._x000d_
2. Je-li na dopravní dráze pro vodorovnou dopravu suti překážka, pro kterou je nutno suť překládat z jednoho dopravního prostředku na druhý, oceňuje se tato doprava v každém úseku samostatně._x000d_
3. Ceny 997 22-155 jsou určeny pro sypký materiál, např. kamenivo a hmoty kamenitého charakteru stmelené vápnem, cementem nebo živicí._x000d_
4. Ceny 997 22-156 jsou určeny pro drobný kusový materiál (dlažební kostky, lomový kámen)._x000d_
</t>
  </si>
  <si>
    <t>"materiál z čištění komunikací " 94,647</t>
  </si>
  <si>
    <t xml:space="preserve">"podkladní vrstvy"   1012,00</t>
  </si>
  <si>
    <t xml:space="preserve">"frézovaná živice"  706,10</t>
  </si>
  <si>
    <t>53</t>
  </si>
  <si>
    <t>997221559</t>
  </si>
  <si>
    <t>Vodorovná doprava suti bez naložení, ale se složením a s hrubým urovnáním Příplatek k ceně za každý další i započatý 1 km přes 1 km</t>
  </si>
  <si>
    <t>600804681</t>
  </si>
  <si>
    <t>"materiál z čištění komunikací " 94,647*14</t>
  </si>
  <si>
    <t xml:space="preserve">"podkladní vrstvy"   1012,00*14</t>
  </si>
  <si>
    <t xml:space="preserve">"frézovaná živice"  706,10*14</t>
  </si>
  <si>
    <t>54</t>
  </si>
  <si>
    <t>997221571</t>
  </si>
  <si>
    <t>Vodorovná doprava vybouraných hmot bez naložení, ale se složením a s hrubým urovnáním na vzdálenost do 1 km</t>
  </si>
  <si>
    <t>-1845003586</t>
  </si>
  <si>
    <t xml:space="preserve">Poznámka k souboru cen:_x000d_
1. Ceny nelze použít pro vodorovnou dopravu vybouraných hmot po železnici, po vodě nebo neobvyklými dopravními prostředky._x000d_
2. Je-li na dopravní dráze pro vodorovnou dopravu vybouraných hmot překážka, pro kterou je nutno vybourané hmoty překládat z jednoho dopravního prostředku na druhý, oceňuje se tato doprava v každém úseku samostatně._x000d_
</t>
  </si>
  <si>
    <t>"živice" 1035,00</t>
  </si>
  <si>
    <t xml:space="preserve">"obruby na skládku"  250*0,70</t>
  </si>
  <si>
    <t>"obruby do 1km k očištění a zpětné dopravě a osazení" 250*0,30*2</t>
  </si>
  <si>
    <t>"velká dlažba do 1km k očištění a zpětné dopravě a osazení" 9,20*2</t>
  </si>
  <si>
    <t>55</t>
  </si>
  <si>
    <t>997221579</t>
  </si>
  <si>
    <t>Vodorovná doprava vybouraných hmot bez naložení, ale se složením a s hrubým urovnáním na vzdálenost Příplatek k ceně za každý další i započatý 1 km přes 1 km</t>
  </si>
  <si>
    <t>1601737305</t>
  </si>
  <si>
    <t>"živice" 1035*14</t>
  </si>
  <si>
    <t>"obruby" f8*14</t>
  </si>
  <si>
    <t>56</t>
  </si>
  <si>
    <t>997221835</t>
  </si>
  <si>
    <t>Poplatek za uložení kamenného odpadu na skládce (skládkovné)</t>
  </si>
  <si>
    <t>456012820</t>
  </si>
  <si>
    <t>"obruby" f8</t>
  </si>
  <si>
    <t>57</t>
  </si>
  <si>
    <t>997221845</t>
  </si>
  <si>
    <t>Poplatek za uložení stavebního odpadu na skládce (skládkovné) asfaltového bez obsahu dehtu zatříděného do Katalogu odpadů pod kódem 170 302</t>
  </si>
  <si>
    <t>2090494717</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</si>
  <si>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ukládání odpadu dle zákona 185/2001 Sb._x000d_
4. Případné drcení stavebního odpadu lze ocenit cenami souboru cen 997 00-60 Drcení stavebního odpadu z katalogu 800-6 Demolice objektů._x000d_
</t>
  </si>
  <si>
    <t>"15% odfrézované živice" 0,15*1035</t>
  </si>
  <si>
    <t>"vybouraná živice" 1035,00</t>
  </si>
  <si>
    <t>58</t>
  </si>
  <si>
    <t>997221846</t>
  </si>
  <si>
    <t>Odpočet vyfrézovaného materiálu</t>
  </si>
  <si>
    <t>-1700572664</t>
  </si>
  <si>
    <t xml:space="preserve">"85% odfrézované živice"  706,10*0,85</t>
  </si>
  <si>
    <t>59</t>
  </si>
  <si>
    <t>997221855</t>
  </si>
  <si>
    <t>645813423</t>
  </si>
  <si>
    <t>"podkladní vrstvy z kameniva" 1012,00</t>
  </si>
  <si>
    <t>01 - Dopravní opatření</t>
  </si>
  <si>
    <t xml:space="preserve">    9 - Ostatní konstrukce a práce-bourání</t>
  </si>
  <si>
    <t>VRN - Vedlejší rozpočtové náklady</t>
  </si>
  <si>
    <t xml:space="preserve">    VRN1 - Průzkumné, geodetické a projektové práce</t>
  </si>
  <si>
    <t>Ostatní konstrukce a práce-bourání</t>
  </si>
  <si>
    <t>913111115</t>
  </si>
  <si>
    <t>Montáž a demontáž dočasných dopravních značek samostatných značek základních</t>
  </si>
  <si>
    <t>-670524848</t>
  </si>
  <si>
    <t xml:space="preserve">Poznámka k souboru cen:_x000d_
1. V cenách jsou započteny náklady na montáž i demontáž dočasné značky, nebo podstavce._x000d_
</t>
  </si>
  <si>
    <t>"etapa 1- E13" 3</t>
  </si>
  <si>
    <t>913111215</t>
  </si>
  <si>
    <t>Montáž a demontáž dočasných dopravních značek Příplatek za první a každý další den použití dočasných dopravních značek k ceně 11-1115</t>
  </si>
  <si>
    <t>-1278169812</t>
  </si>
  <si>
    <t>"etapa 1- e13" 3*60</t>
  </si>
  <si>
    <t>913121111</t>
  </si>
  <si>
    <t>Montáž a demontáž dočasných dopravních značek kompletních značek vč. podstavce a sloupku základních</t>
  </si>
  <si>
    <t>-803680774</t>
  </si>
  <si>
    <t xml:space="preserve">"etapa 1- A15,B1,B24a,B24b,IS11c, cedule na zastávkách o změně v dopravě "   3+3+2+2+13+4</t>
  </si>
  <si>
    <t>913121112</t>
  </si>
  <si>
    <t>Montáž a demontáž dočasných dopravních značek kompletních značek vč. podstavce a sloupku zvětšených</t>
  </si>
  <si>
    <t>1940074016</t>
  </si>
  <si>
    <t xml:space="preserve">"etapa 1- IP25,"   5</t>
  </si>
  <si>
    <t>913121211</t>
  </si>
  <si>
    <t>Montáž a demontáž dočasných dopravních značek Příplatek za první a každý další den použití dočasných dopravních značek k ceně 12-1111</t>
  </si>
  <si>
    <t>-90901391</t>
  </si>
  <si>
    <t xml:space="preserve">"etapa 1"   27*60</t>
  </si>
  <si>
    <t>913121212</t>
  </si>
  <si>
    <t>Montáž a demontáž dočasných dopravních značek Příplatek za první a každý další den použití dočasných dopravních značek k ceně 12-1112</t>
  </si>
  <si>
    <t>1968119358</t>
  </si>
  <si>
    <t xml:space="preserve">"etapa 1- IP25"   5*60</t>
  </si>
  <si>
    <t>913211112</t>
  </si>
  <si>
    <t>Montáž a demontáž dočasných dopravních zábran reflexních, šířky 2,5 m</t>
  </si>
  <si>
    <t>1014788726</t>
  </si>
  <si>
    <t xml:space="preserve">Poznámka k souboru cen:_x000d_
1. V cenách jsou započteny náklady na montáž i demontáž dočasné zábrany._x000d_
2. V cenách světelných dočasných dopravních zábran 913 22-11 nejsou započteny náklady na akumulátor, které se oceňují cenami souboru cen 913 91-1._x000d_
</t>
  </si>
  <si>
    <t>"etapa 1 - z4a" 2</t>
  </si>
  <si>
    <t>913211212</t>
  </si>
  <si>
    <t>Montáž a demontáž dočasných dopravních zábran Příplatek za první a každý další den použití dočasných dopravních zábran k ceně 21-1112</t>
  </si>
  <si>
    <t>-1127822380</t>
  </si>
  <si>
    <t>"etapa 1 - z4a" 2*60</t>
  </si>
  <si>
    <t>VRN</t>
  </si>
  <si>
    <t>Vedlejší rozpočtové náklady</t>
  </si>
  <si>
    <t>VRN1</t>
  </si>
  <si>
    <t>Průzkumné, geodetické a projektové práce</t>
  </si>
  <si>
    <t>013002001</t>
  </si>
  <si>
    <t>Projektové práce-Návrh SSZ</t>
  </si>
  <si>
    <t>Kč</t>
  </si>
  <si>
    <t>1024</t>
  </si>
  <si>
    <t>1048397994</t>
  </si>
  <si>
    <t>"etapa 1" 1</t>
  </si>
  <si>
    <t>02 - Ostatní náklady</t>
  </si>
  <si>
    <t>Technická správa komunikací hl.m. Prahy</t>
  </si>
  <si>
    <t xml:space="preserve">    VRN3 - Zařízení staveniště</t>
  </si>
  <si>
    <t xml:space="preserve">    VRN4 - Inženýrská činnost</t>
  </si>
  <si>
    <t xml:space="preserve">    VRN6 - Územní vlivy</t>
  </si>
  <si>
    <t xml:space="preserve">    VRN7 - Provozní vlivy</t>
  </si>
  <si>
    <t>011434000</t>
  </si>
  <si>
    <t>Měření hluku před stavbou, při stavbě a po stavbě</t>
  </si>
  <si>
    <t>-1028016008</t>
  </si>
  <si>
    <t>011454000</t>
  </si>
  <si>
    <t>Měření vibrací při výstavbě</t>
  </si>
  <si>
    <t>-135687127</t>
  </si>
  <si>
    <t>012103000</t>
  </si>
  <si>
    <t xml:space="preserve">Geodetické práce před výstavbou, během výstavby a po výstavbě </t>
  </si>
  <si>
    <t>104144916</t>
  </si>
  <si>
    <t>013254000</t>
  </si>
  <si>
    <t>Průzkumné, geodetické a projektové práce projektové práce dokumentace stavby (výkresová a textová) skutečného provedení stavby</t>
  </si>
  <si>
    <t>-1688072519</t>
  </si>
  <si>
    <t>013274000</t>
  </si>
  <si>
    <t>Pasport okolních objektů a staveb</t>
  </si>
  <si>
    <t>-923608518</t>
  </si>
  <si>
    <t>VRN3</t>
  </si>
  <si>
    <t>Zařízení staveniště</t>
  </si>
  <si>
    <t>030001000</t>
  </si>
  <si>
    <t>1972520920</t>
  </si>
  <si>
    <t>030009000</t>
  </si>
  <si>
    <t>Informační tabule stavby</t>
  </si>
  <si>
    <t>-1301203615</t>
  </si>
  <si>
    <t>VRN4</t>
  </si>
  <si>
    <t>Inženýrská činnost</t>
  </si>
  <si>
    <t>049103001</t>
  </si>
  <si>
    <t xml:space="preserve">Náhradní autobusová doprava </t>
  </si>
  <si>
    <t>1773755546</t>
  </si>
  <si>
    <t>VRN6</t>
  </si>
  <si>
    <t>Územní vlivy</t>
  </si>
  <si>
    <t>060001000</t>
  </si>
  <si>
    <t>1680137528</t>
  </si>
  <si>
    <t>VRN7</t>
  </si>
  <si>
    <t>Provozní vlivy</t>
  </si>
  <si>
    <t>070001000</t>
  </si>
  <si>
    <t>1848596543</t>
  </si>
  <si>
    <t>SEZNAM FIGUR</t>
  </si>
  <si>
    <t>Výměra</t>
  </si>
  <si>
    <t xml:space="preserve"> 00</t>
  </si>
  <si>
    <t>f7_1</t>
  </si>
  <si>
    <t>živice</t>
  </si>
  <si>
    <t>Použití figury:</t>
  </si>
  <si>
    <t>Vodorovná doprava vybouraných hmot do 1 km</t>
  </si>
  <si>
    <t>Příplatek ZKD 1 km u vodorovné dopravy vybouraných hmot</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</si>
  <si>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</si>
  <si>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</si>
  <si>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</si>
  <si>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</si>
  <si>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Arial CE"/>
        <charset val="238"/>
        <i val="1"/>
        <color auto="1"/>
        <sz val="8"/>
        <scheme val="none"/>
      </rPr>
      <t xml:space="preserve">Rekapitulace stavby </t>
    </r>
    <r>
      <rPr>
        <rFont val="Arial CE"/>
        <charset val="238"/>
        <color auto="1"/>
        <sz val="8"/>
        <scheme val="none"/>
      </rPr>
      <t>obsahuje sestavu Rekapitulace stavby a Rekapitulace objektů stavby a soupisů prací.</t>
    </r>
  </si>
  <si>
    <r>
      <t xml:space="preserve">V sestavě </t>
    </r>
    <r>
      <rPr>
        <rFont val="Arial CE"/>
        <charset val="238"/>
        <b val="1"/>
        <color auto="1"/>
        <sz val="8"/>
        <scheme val="none"/>
      </rPr>
      <t>Rekapitulace stavby</t>
    </r>
    <r>
      <rPr>
        <rFont val="Arial CE"/>
        <charset val="238"/>
        <color auto="1"/>
        <sz val="8"/>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</si>
  <si>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</si>
  <si>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</si>
  <si>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Arial CE"/>
        <charset val="238"/>
        <b val="1"/>
        <color auto="1"/>
        <sz val="8"/>
        <scheme val="none"/>
      </rPr>
      <t>Rekapitulace objektů stavby a soupisů prací</t>
    </r>
    <r>
      <rPr>
        <rFont val="Arial CE"/>
        <charset val="238"/>
        <color auto="1"/>
        <sz val="8"/>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</si>
  <si>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</si>
  <si>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</si>
  <si>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</si>
  <si>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</si>
  <si>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</si>
  <si>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</si>
  <si>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</si>
  <si>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</si>
  <si>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</si>
  <si>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</si>
  <si>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</si>
  <si>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</si>
  <si>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</si>
  <si>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Arial CE"/>
        <charset val="238"/>
        <i val="1"/>
        <color auto="1"/>
        <sz val="8"/>
        <scheme val="none"/>
      </rPr>
      <t xml:space="preserve">Soupis prací </t>
    </r>
    <r>
      <rPr>
        <rFont val="Arial CE"/>
        <charset val="238"/>
        <color auto="1"/>
        <sz val="8"/>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</si>
  <si>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</si>
  <si>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Arial CE"/>
        <charset val="238"/>
        <b val="1"/>
        <color auto="1"/>
        <sz val="8"/>
        <scheme val="none"/>
      </rPr>
      <t>Krycí list soupisu</t>
    </r>
    <r>
      <rPr>
        <rFont val="Arial CE"/>
        <charset val="238"/>
        <color auto="1"/>
        <sz val="8"/>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</si>
  <si>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</si>
  <si>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Arial CE"/>
        <charset val="238"/>
        <b val="1"/>
        <color auto="1"/>
        <sz val="8"/>
        <scheme val="none"/>
      </rPr>
      <t>Rekapitulace členění soupisu prací</t>
    </r>
    <r>
      <rPr>
        <rFont val="Arial CE"/>
        <charset val="238"/>
        <color auto="1"/>
        <sz val="8"/>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</si>
  <si>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</si>
  <si>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Arial CE"/>
        <charset val="238"/>
        <b val="1"/>
        <color auto="1"/>
        <sz val="8"/>
        <scheme val="none"/>
      </rPr>
      <t xml:space="preserve">Soupis prací </t>
    </r>
    <r>
      <rPr>
        <rFont val="Arial CE"/>
        <charset val="238"/>
        <color auto="1"/>
        <sz val="8"/>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</si>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</sst>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b/>
      <sz val="9"/>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8" fillId="0" borderId="0" applyNumberFormat="0" applyFill="0" applyBorder="0" applyAlignment="0" applyProtection="0"/>
  </cellStyleXfs>
  <cellXfs count="366">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7" fillId="0" borderId="6" xfId="0" applyFont="1" applyBorder="1" applyAlignment="1" applyProtection="1">
      <alignment horizontal="left" vertical="center"/>
    </xf>
    <xf numFmtId="0" fontId="0" fillId="0" borderId="6" xfId="0" applyFont="1" applyBorder="1" applyAlignment="1" applyProtection="1">
      <alignment vertical="center"/>
    </xf>
    <xf numFmtId="4" fontId="17"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4"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0" fillId="0" borderId="15" xfId="0" applyFont="1" applyBorder="1" applyAlignment="1" applyProtection="1">
      <alignment horizontal="left" vertical="center"/>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1" fillId="4" borderId="8" xfId="0" applyFont="1" applyFill="1" applyBorder="1" applyAlignment="1" applyProtection="1">
      <alignment horizontal="center" vertical="center"/>
    </xf>
    <xf numFmtId="0" fontId="21" fillId="4" borderId="8" xfId="0" applyFont="1" applyFill="1" applyBorder="1" applyAlignment="1" applyProtection="1">
      <alignment horizontal="right" vertical="center"/>
    </xf>
    <xf numFmtId="0" fontId="21" fillId="4" borderId="9" xfId="0" applyFont="1" applyFill="1" applyBorder="1" applyAlignment="1" applyProtection="1">
      <alignment horizontal="center" vertical="center"/>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9" fillId="0" borderId="15"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6"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8" fillId="0" borderId="15"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6" xfId="0" applyNumberFormat="1" applyFont="1" applyBorder="1" applyAlignment="1" applyProtection="1">
      <alignment vertical="center"/>
    </xf>
    <xf numFmtId="0" fontId="5" fillId="0" borderId="0" xfId="0" applyFont="1" applyAlignment="1">
      <alignment horizontal="left" vertical="center"/>
    </xf>
    <xf numFmtId="4"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166" fontId="28" fillId="0" borderId="21" xfId="0" applyNumberFormat="1" applyFont="1" applyBorder="1" applyAlignment="1" applyProtection="1">
      <alignment vertical="center"/>
    </xf>
    <xf numFmtId="4" fontId="28" fillId="0" borderId="22" xfId="0" applyNumberFormat="1" applyFont="1" applyBorder="1" applyAlignment="1" applyProtection="1">
      <alignment vertical="center"/>
    </xf>
    <xf numFmtId="0" fontId="29" fillId="0" borderId="0" xfId="0" applyFont="1" applyAlignment="1">
      <alignment horizontal="left" vertical="center"/>
    </xf>
    <xf numFmtId="0" fontId="0" fillId="0" borderId="2" xfId="0" applyBorder="1"/>
    <xf numFmtId="0" fontId="0" fillId="0" borderId="3" xfId="0" applyBorder="1"/>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4" xfId="0" applyBorder="1" applyAlignment="1">
      <alignment vertical="center" wrapText="1"/>
    </xf>
    <xf numFmtId="0" fontId="0" fillId="0" borderId="13"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 fillId="0" borderId="0" xfId="0" applyFont="1" applyAlignment="1" applyProtection="1">
      <alignment horizontal="left" vertical="center" wrapText="1"/>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21"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3"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3" xfId="0" applyFont="1" applyBorder="1" applyAlignment="1" applyProtection="1">
      <alignment horizontal="center" vertical="center"/>
    </xf>
    <xf numFmtId="49" fontId="21" fillId="0" borderId="23" xfId="0" applyNumberFormat="1"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1" fillId="0" borderId="23" xfId="0" applyFont="1" applyBorder="1" applyAlignment="1" applyProtection="1">
      <alignment horizontal="center" vertical="center" wrapText="1"/>
    </xf>
    <xf numFmtId="167" fontId="21" fillId="0" borderId="23" xfId="0" applyNumberFormat="1" applyFont="1" applyBorder="1" applyAlignment="1" applyProtection="1">
      <alignment vertical="center"/>
    </xf>
    <xf numFmtId="4" fontId="21" fillId="2" borderId="23" xfId="0" applyNumberFormat="1" applyFont="1" applyFill="1" applyBorder="1" applyAlignment="1" applyProtection="1">
      <alignment vertical="center"/>
      <protection locked="0"/>
    </xf>
    <xf numFmtId="4" fontId="21" fillId="0" borderId="23" xfId="0" applyNumberFormat="1" applyFont="1" applyBorder="1" applyAlignment="1" applyProtection="1">
      <alignment vertical="center"/>
    </xf>
    <xf numFmtId="0" fontId="22" fillId="2" borderId="15"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6"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36" fillId="0" borderId="23" xfId="0" applyFont="1" applyBorder="1" applyAlignment="1" applyProtection="1">
      <alignment horizontal="center" vertical="center"/>
    </xf>
    <xf numFmtId="49" fontId="36" fillId="0" borderId="23" xfId="0" applyNumberFormat="1" applyFont="1" applyBorder="1" applyAlignment="1" applyProtection="1">
      <alignment horizontal="left" vertical="center" wrapText="1"/>
    </xf>
    <xf numFmtId="0" fontId="36" fillId="0" borderId="23" xfId="0" applyFont="1" applyBorder="1" applyAlignment="1" applyProtection="1">
      <alignment horizontal="left" vertical="center" wrapText="1"/>
    </xf>
    <xf numFmtId="0" fontId="36" fillId="0" borderId="23" xfId="0" applyFont="1" applyBorder="1" applyAlignment="1" applyProtection="1">
      <alignment horizontal="center" vertical="center" wrapText="1"/>
    </xf>
    <xf numFmtId="167" fontId="36" fillId="0" borderId="23" xfId="0" applyNumberFormat="1" applyFont="1" applyBorder="1" applyAlignment="1" applyProtection="1">
      <alignment vertical="center"/>
    </xf>
    <xf numFmtId="4" fontId="36" fillId="2" borderId="23" xfId="0" applyNumberFormat="1" applyFont="1" applyFill="1" applyBorder="1" applyAlignment="1" applyProtection="1">
      <alignment vertical="center"/>
      <protection locked="0"/>
    </xf>
    <xf numFmtId="4" fontId="36" fillId="0" borderId="23" xfId="0" applyNumberFormat="1" applyFont="1" applyBorder="1" applyAlignment="1" applyProtection="1">
      <alignment vertical="center"/>
    </xf>
    <xf numFmtId="0" fontId="37" fillId="0" borderId="4" xfId="0" applyFont="1" applyBorder="1" applyAlignment="1">
      <alignment vertical="center"/>
    </xf>
    <xf numFmtId="0" fontId="36" fillId="2" borderId="15"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9" fillId="0" borderId="22"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22" fillId="2" borderId="20" xfId="0" applyFont="1" applyFill="1" applyBorder="1" applyAlignment="1" applyProtection="1">
      <alignment horizontal="left" vertical="center"/>
      <protection locked="0"/>
    </xf>
    <xf numFmtId="0" fontId="22"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2" fillId="0" borderId="21" xfId="0" applyNumberFormat="1" applyFont="1" applyBorder="1" applyAlignment="1" applyProtection="1">
      <alignment vertical="center"/>
    </xf>
    <xf numFmtId="166" fontId="22" fillId="0" borderId="22" xfId="0" applyNumberFormat="1" applyFont="1" applyBorder="1" applyAlignment="1" applyProtection="1">
      <alignment vertical="center"/>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0" fillId="0" borderId="4" xfId="0" applyFont="1" applyBorder="1" applyAlignment="1">
      <alignment horizontal="center" vertical="center" wrapText="1"/>
    </xf>
    <xf numFmtId="0" fontId="21" fillId="4" borderId="17"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4" fillId="0" borderId="0" xfId="0" applyFont="1" applyAlignment="1">
      <alignment horizontal="left" vertical="center" wrapText="1"/>
    </xf>
    <xf numFmtId="0" fontId="38" fillId="0" borderId="17" xfId="0" applyFont="1" applyBorder="1" applyAlignment="1">
      <alignment horizontal="left" vertical="center" wrapText="1"/>
    </xf>
    <xf numFmtId="0" fontId="38" fillId="0" borderId="23" xfId="0" applyFont="1" applyBorder="1" applyAlignment="1">
      <alignment horizontal="left" vertical="center" wrapText="1"/>
    </xf>
    <xf numFmtId="0" fontId="38" fillId="0" borderId="23" xfId="0" applyFont="1" applyBorder="1" applyAlignment="1">
      <alignment horizontal="left" vertical="center"/>
    </xf>
    <xf numFmtId="167" fontId="38" fillId="0" borderId="19"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3" fillId="0" borderId="0" xfId="0" applyFont="1" applyAlignment="1">
      <alignment horizontal="left" vertical="center"/>
    </xf>
    <xf numFmtId="0" fontId="0" fillId="0" borderId="0" xfId="0" applyAlignment="1">
      <alignment vertical="top"/>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horizontal="center" vertical="center" wrapText="1"/>
    </xf>
    <xf numFmtId="0" fontId="40" fillId="0" borderId="1"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7" xfId="0" applyFont="1" applyBorder="1" applyAlignment="1">
      <alignment vertical="center" wrapText="1"/>
    </xf>
    <xf numFmtId="0" fontId="41" fillId="0" borderId="29" xfId="0" applyFont="1" applyBorder="1" applyAlignment="1">
      <alignment horizontal="left" wrapText="1"/>
    </xf>
    <xf numFmtId="0" fontId="39" fillId="0" borderId="28" xfId="0" applyFont="1" applyBorder="1" applyAlignment="1">
      <alignmen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43" fillId="0" borderId="27" xfId="0" applyFont="1" applyBorder="1" applyAlignment="1">
      <alignment vertical="center" wrapText="1"/>
    </xf>
    <xf numFmtId="0" fontId="42" fillId="0" borderId="1" xfId="0" applyFont="1" applyBorder="1" applyAlignment="1">
      <alignment vertical="center" wrapText="1"/>
    </xf>
    <xf numFmtId="0" fontId="42" fillId="0" borderId="1" xfId="0" applyFont="1" applyBorder="1" applyAlignment="1">
      <alignment horizontal="left" vertical="center"/>
    </xf>
    <xf numFmtId="0" fontId="42" fillId="0" borderId="1" xfId="0" applyFont="1" applyBorder="1" applyAlignment="1">
      <alignment vertical="center"/>
    </xf>
    <xf numFmtId="49" fontId="42" fillId="0" borderId="1" xfId="0" applyNumberFormat="1" applyFont="1" applyBorder="1" applyAlignment="1">
      <alignment horizontal="left" vertical="center" wrapText="1"/>
    </xf>
    <xf numFmtId="49" fontId="42" fillId="0" borderId="1" xfId="0" applyNumberFormat="1" applyFont="1" applyBorder="1" applyAlignment="1">
      <alignment vertical="center" wrapText="1"/>
    </xf>
    <xf numFmtId="0" fontId="39" fillId="0" borderId="30" xfId="0" applyFont="1" applyBorder="1" applyAlignment="1">
      <alignment vertical="center" wrapText="1"/>
    </xf>
    <xf numFmtId="0" fontId="44" fillId="0" borderId="29" xfId="0" applyFont="1" applyBorder="1" applyAlignment="1">
      <alignment vertical="center" wrapText="1"/>
    </xf>
    <xf numFmtId="0" fontId="39" fillId="0" borderId="31" xfId="0" applyFont="1" applyBorder="1" applyAlignment="1">
      <alignment vertical="center" wrapText="1"/>
    </xf>
    <xf numFmtId="0" fontId="39" fillId="0" borderId="1" xfId="0" applyFont="1" applyBorder="1" applyAlignment="1">
      <alignment vertical="top"/>
    </xf>
    <xf numFmtId="0" fontId="39" fillId="0" borderId="0" xfId="0" applyFont="1" applyAlignment="1">
      <alignment vertical="top"/>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0" fillId="0" borderId="1" xfId="0" applyFont="1" applyBorder="1" applyAlignment="1">
      <alignment horizontal="center" vertical="center"/>
    </xf>
    <xf numFmtId="0" fontId="39" fillId="0" borderId="28" xfId="0" applyFont="1" applyBorder="1" applyAlignment="1">
      <alignment horizontal="left" vertical="center"/>
    </xf>
    <xf numFmtId="0" fontId="41" fillId="0" borderId="1" xfId="0" applyFont="1" applyBorder="1" applyAlignment="1">
      <alignment horizontal="left" vertical="center"/>
    </xf>
    <xf numFmtId="0" fontId="45"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5" fillId="0" borderId="29" xfId="0" applyFont="1" applyBorder="1" applyAlignment="1">
      <alignment horizontal="left" vertical="center"/>
    </xf>
    <xf numFmtId="0" fontId="46" fillId="0" borderId="1" xfId="0" applyFont="1" applyBorder="1" applyAlignment="1">
      <alignment horizontal="left" vertical="center"/>
    </xf>
    <xf numFmtId="0" fontId="43" fillId="0" borderId="0" xfId="0" applyFont="1" applyAlignment="1">
      <alignment horizontal="left" vertical="center"/>
    </xf>
    <xf numFmtId="0" fontId="47" fillId="0" borderId="1" xfId="0" applyFont="1" applyBorder="1" applyAlignment="1">
      <alignment horizontal="left" vertical="center"/>
    </xf>
    <xf numFmtId="0" fontId="42" fillId="0" borderId="1" xfId="0" applyFont="1" applyBorder="1" applyAlignment="1">
      <alignment horizontal="center" vertical="center"/>
    </xf>
    <xf numFmtId="0" fontId="42" fillId="0" borderId="0" xfId="0" applyFont="1" applyAlignment="1">
      <alignment horizontal="left" vertical="center"/>
    </xf>
    <xf numFmtId="0" fontId="43" fillId="0" borderId="27" xfId="0" applyFont="1" applyBorder="1" applyAlignment="1">
      <alignment horizontal="left" vertical="center"/>
    </xf>
    <xf numFmtId="0" fontId="42" fillId="0" borderId="1" xfId="0" applyFont="1" applyFill="1" applyBorder="1" applyAlignment="1">
      <alignment horizontal="left" vertical="center"/>
    </xf>
    <xf numFmtId="0" fontId="42" fillId="0" borderId="1" xfId="0" applyFont="1" applyFill="1" applyBorder="1" applyAlignment="1">
      <alignment horizontal="center" vertical="center"/>
    </xf>
    <xf numFmtId="0" fontId="39" fillId="0" borderId="30" xfId="0" applyFont="1" applyBorder="1" applyAlignment="1">
      <alignment horizontal="left" vertical="center"/>
    </xf>
    <xf numFmtId="0" fontId="44" fillId="0" borderId="29" xfId="0" applyFont="1" applyBorder="1" applyAlignment="1">
      <alignment horizontal="left" vertical="center"/>
    </xf>
    <xf numFmtId="0" fontId="39" fillId="0" borderId="31" xfId="0" applyFont="1" applyBorder="1" applyAlignment="1">
      <alignment horizontal="left" vertical="center"/>
    </xf>
    <xf numFmtId="0" fontId="39" fillId="0" borderId="1" xfId="0" applyFont="1" applyBorder="1" applyAlignment="1">
      <alignment horizontal="left" vertical="center"/>
    </xf>
    <xf numFmtId="0" fontId="44" fillId="0" borderId="1" xfId="0" applyFont="1" applyBorder="1" applyAlignment="1">
      <alignment horizontal="left" vertical="center"/>
    </xf>
    <xf numFmtId="0" fontId="45" fillId="0" borderId="1" xfId="0" applyFont="1" applyBorder="1" applyAlignment="1">
      <alignment horizontal="left" vertical="center"/>
    </xf>
    <xf numFmtId="0" fontId="43" fillId="0" borderId="29" xfId="0" applyFont="1" applyBorder="1" applyAlignment="1">
      <alignment horizontal="left" vertical="center"/>
    </xf>
    <xf numFmtId="0" fontId="39" fillId="0" borderId="1" xfId="0" applyFont="1" applyBorder="1" applyAlignment="1">
      <alignment horizontal="left" vertical="center" wrapText="1"/>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3" fillId="0" borderId="27" xfId="0" applyFont="1" applyBorder="1" applyAlignment="1">
      <alignment horizontal="left" vertical="center" wrapText="1"/>
    </xf>
    <xf numFmtId="0" fontId="43" fillId="0" borderId="1" xfId="0" applyFont="1" applyBorder="1" applyAlignment="1">
      <alignment horizontal="left" vertical="center"/>
    </xf>
    <xf numFmtId="0" fontId="43" fillId="0" borderId="28" xfId="0" applyFont="1" applyBorder="1" applyAlignment="1">
      <alignment horizontal="left" vertical="center" wrapText="1"/>
    </xf>
    <xf numFmtId="0" fontId="43" fillId="0" borderId="28" xfId="0" applyFont="1" applyBorder="1" applyAlignment="1">
      <alignment horizontal="left" vertical="center"/>
    </xf>
    <xf numFmtId="0" fontId="43" fillId="0" borderId="30" xfId="0" applyFont="1" applyBorder="1" applyAlignment="1">
      <alignment horizontal="left" vertical="center" wrapText="1"/>
    </xf>
    <xf numFmtId="0" fontId="43" fillId="0" borderId="29" xfId="0" applyFont="1" applyBorder="1" applyAlignment="1">
      <alignment horizontal="left" vertical="center" wrapText="1"/>
    </xf>
    <xf numFmtId="0" fontId="43" fillId="0" borderId="31" xfId="0" applyFont="1" applyBorder="1" applyAlignment="1">
      <alignment horizontal="left" vertical="center" wrapText="1"/>
    </xf>
    <xf numFmtId="0" fontId="42" fillId="0" borderId="1" xfId="0" applyFont="1" applyBorder="1" applyAlignment="1">
      <alignment horizontal="left" vertical="top"/>
    </xf>
    <xf numFmtId="0" fontId="42" fillId="0" borderId="1" xfId="0" applyFont="1" applyBorder="1" applyAlignment="1">
      <alignment horizontal="center" vertical="top"/>
    </xf>
    <xf numFmtId="0" fontId="43" fillId="0" borderId="30" xfId="0" applyFont="1" applyBorder="1" applyAlignment="1">
      <alignment horizontal="left" vertical="center"/>
    </xf>
    <xf numFmtId="0" fontId="43" fillId="0" borderId="31" xfId="0" applyFont="1" applyBorder="1" applyAlignment="1">
      <alignment horizontal="left" vertical="center"/>
    </xf>
    <xf numFmtId="0" fontId="43" fillId="0" borderId="1" xfId="0" applyFont="1" applyBorder="1" applyAlignment="1">
      <alignment horizontal="center" vertical="center"/>
    </xf>
    <xf numFmtId="0" fontId="45" fillId="0" borderId="0" xfId="0" applyFont="1" applyAlignment="1">
      <alignment vertical="center"/>
    </xf>
    <xf numFmtId="0" fontId="41" fillId="0" borderId="1" xfId="0" applyFont="1" applyBorder="1" applyAlignment="1">
      <alignment vertical="center"/>
    </xf>
    <xf numFmtId="0" fontId="45" fillId="0" borderId="29" xfId="0" applyFont="1" applyBorder="1" applyAlignment="1">
      <alignment vertical="center"/>
    </xf>
    <xf numFmtId="0" fontId="41" fillId="0" borderId="29" xfId="0" applyFont="1" applyBorder="1" applyAlignment="1">
      <alignment vertical="center"/>
    </xf>
    <xf numFmtId="0" fontId="42" fillId="0" borderId="1" xfId="0" applyFont="1" applyBorder="1" applyAlignment="1">
      <alignment vertical="top"/>
    </xf>
    <xf numFmtId="49" fontId="42" fillId="0" borderId="1"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5" fillId="0" borderId="29" xfId="0" applyFont="1" applyBorder="1" applyAlignment="1"/>
    <xf numFmtId="0" fontId="39" fillId="0" borderId="27" xfId="0" applyFont="1" applyBorder="1" applyAlignment="1">
      <alignment vertical="top"/>
    </xf>
    <xf numFmtId="0" fontId="39" fillId="0" borderId="28" xfId="0" applyFont="1" applyBorder="1" applyAlignment="1">
      <alignment vertical="top"/>
    </xf>
    <xf numFmtId="0" fontId="39" fillId="0" borderId="30" xfId="0" applyFont="1" applyBorder="1" applyAlignment="1">
      <alignment vertical="top"/>
    </xf>
    <xf numFmtId="0" fontId="39" fillId="0" borderId="29" xfId="0" applyFont="1" applyBorder="1" applyAlignment="1">
      <alignment vertical="top"/>
    </xf>
    <xf numFmtId="0" fontId="39"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theme" Target="theme/theme1.xml" /><Relationship Id="rId9" Type="http://schemas.openxmlformats.org/officeDocument/2006/relationships/calcChain" Target="calcChain.xml" /><Relationship Id="rId1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1" customFormat="1" ht="18.48" customHeight="1">
      <c r="B11" s="21"/>
      <c r="C11" s="22"/>
      <c r="D11" s="22"/>
      <c r="E11" s="27" t="s">
        <v>22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19</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29</v>
      </c>
      <c r="AO13" s="22"/>
      <c r="AP13" s="22"/>
      <c r="AQ13" s="22"/>
      <c r="AR13" s="20"/>
      <c r="BE13" s="31"/>
      <c r="BS13" s="17" t="s">
        <v>6</v>
      </c>
    </row>
    <row r="14">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1" customFormat="1" ht="18.48" customHeight="1">
      <c r="B17" s="21"/>
      <c r="C17" s="22"/>
      <c r="D17" s="22"/>
      <c r="E17" s="27" t="s">
        <v>22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19</v>
      </c>
      <c r="AO17" s="22"/>
      <c r="AP17" s="22"/>
      <c r="AQ17" s="22"/>
      <c r="AR17" s="20"/>
      <c r="BE17" s="31"/>
      <c r="BS17" s="17" t="s">
        <v>31</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32</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1" customFormat="1" ht="18.48" customHeight="1">
      <c r="B20" s="21"/>
      <c r="C20" s="22"/>
      <c r="D20" s="22"/>
      <c r="E20" s="27" t="s">
        <v>22</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19</v>
      </c>
      <c r="AO20" s="22"/>
      <c r="AP20" s="22"/>
      <c r="AQ20" s="22"/>
      <c r="AR20" s="20"/>
      <c r="BE20" s="31"/>
      <c r="BS20" s="17" t="s">
        <v>4</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33</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47.25" customHeight="1">
      <c r="B23" s="21"/>
      <c r="C23" s="22"/>
      <c r="D23" s="22"/>
      <c r="E23" s="36" t="s">
        <v>34</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35</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36</v>
      </c>
      <c r="M28" s="45"/>
      <c r="N28" s="45"/>
      <c r="O28" s="45"/>
      <c r="P28" s="45"/>
      <c r="Q28" s="40"/>
      <c r="R28" s="40"/>
      <c r="S28" s="40"/>
      <c r="T28" s="40"/>
      <c r="U28" s="40"/>
      <c r="V28" s="40"/>
      <c r="W28" s="45" t="s">
        <v>37</v>
      </c>
      <c r="X28" s="45"/>
      <c r="Y28" s="45"/>
      <c r="Z28" s="45"/>
      <c r="AA28" s="45"/>
      <c r="AB28" s="45"/>
      <c r="AC28" s="45"/>
      <c r="AD28" s="45"/>
      <c r="AE28" s="45"/>
      <c r="AF28" s="40"/>
      <c r="AG28" s="40"/>
      <c r="AH28" s="40"/>
      <c r="AI28" s="40"/>
      <c r="AJ28" s="40"/>
      <c r="AK28" s="45" t="s">
        <v>38</v>
      </c>
      <c r="AL28" s="45"/>
      <c r="AM28" s="45"/>
      <c r="AN28" s="45"/>
      <c r="AO28" s="45"/>
      <c r="AP28" s="40"/>
      <c r="AQ28" s="40"/>
      <c r="AR28" s="44"/>
      <c r="BE28" s="31"/>
    </row>
    <row r="29" s="3" customFormat="1" ht="14.4" customHeight="1">
      <c r="A29" s="3"/>
      <c r="B29" s="46"/>
      <c r="C29" s="47"/>
      <c r="D29" s="32" t="s">
        <v>39</v>
      </c>
      <c r="E29" s="47"/>
      <c r="F29" s="32" t="s">
        <v>40</v>
      </c>
      <c r="G29" s="47"/>
      <c r="H29" s="47"/>
      <c r="I29" s="47"/>
      <c r="J29" s="47"/>
      <c r="K29" s="47"/>
      <c r="L29" s="48">
        <v>0.20999999999999999</v>
      </c>
      <c r="M29" s="47"/>
      <c r="N29" s="47"/>
      <c r="O29" s="47"/>
      <c r="P29" s="47"/>
      <c r="Q29" s="47"/>
      <c r="R29" s="47"/>
      <c r="S29" s="47"/>
      <c r="T29" s="47"/>
      <c r="U29" s="47"/>
      <c r="V29" s="47"/>
      <c r="W29" s="49">
        <f>ROUND(AZ54, 2)</f>
        <v>0</v>
      </c>
      <c r="X29" s="47"/>
      <c r="Y29" s="47"/>
      <c r="Z29" s="47"/>
      <c r="AA29" s="47"/>
      <c r="AB29" s="47"/>
      <c r="AC29" s="47"/>
      <c r="AD29" s="47"/>
      <c r="AE29" s="47"/>
      <c r="AF29" s="47"/>
      <c r="AG29" s="47"/>
      <c r="AH29" s="47"/>
      <c r="AI29" s="47"/>
      <c r="AJ29" s="47"/>
      <c r="AK29" s="49">
        <f>ROUND(AV54, 2)</f>
        <v>0</v>
      </c>
      <c r="AL29" s="47"/>
      <c r="AM29" s="47"/>
      <c r="AN29" s="47"/>
      <c r="AO29" s="47"/>
      <c r="AP29" s="47"/>
      <c r="AQ29" s="47"/>
      <c r="AR29" s="50"/>
      <c r="BE29" s="51"/>
    </row>
    <row r="30" s="3" customFormat="1" ht="14.4" customHeight="1">
      <c r="A30" s="3"/>
      <c r="B30" s="46"/>
      <c r="C30" s="47"/>
      <c r="D30" s="47"/>
      <c r="E30" s="47"/>
      <c r="F30" s="32" t="s">
        <v>41</v>
      </c>
      <c r="G30" s="47"/>
      <c r="H30" s="47"/>
      <c r="I30" s="47"/>
      <c r="J30" s="47"/>
      <c r="K30" s="47"/>
      <c r="L30" s="48">
        <v>0.14999999999999999</v>
      </c>
      <c r="M30" s="47"/>
      <c r="N30" s="47"/>
      <c r="O30" s="47"/>
      <c r="P30" s="47"/>
      <c r="Q30" s="47"/>
      <c r="R30" s="47"/>
      <c r="S30" s="47"/>
      <c r="T30" s="47"/>
      <c r="U30" s="47"/>
      <c r="V30" s="47"/>
      <c r="W30" s="49">
        <f>ROUND(BA54, 2)</f>
        <v>0</v>
      </c>
      <c r="X30" s="47"/>
      <c r="Y30" s="47"/>
      <c r="Z30" s="47"/>
      <c r="AA30" s="47"/>
      <c r="AB30" s="47"/>
      <c r="AC30" s="47"/>
      <c r="AD30" s="47"/>
      <c r="AE30" s="47"/>
      <c r="AF30" s="47"/>
      <c r="AG30" s="47"/>
      <c r="AH30" s="47"/>
      <c r="AI30" s="47"/>
      <c r="AJ30" s="47"/>
      <c r="AK30" s="49">
        <f>ROUND(AW54, 2)</f>
        <v>0</v>
      </c>
      <c r="AL30" s="47"/>
      <c r="AM30" s="47"/>
      <c r="AN30" s="47"/>
      <c r="AO30" s="47"/>
      <c r="AP30" s="47"/>
      <c r="AQ30" s="47"/>
      <c r="AR30" s="50"/>
      <c r="BE30" s="51"/>
    </row>
    <row r="31" hidden="1" s="3" customFormat="1" ht="14.4" customHeight="1">
      <c r="A31" s="3"/>
      <c r="B31" s="46"/>
      <c r="C31" s="47"/>
      <c r="D31" s="47"/>
      <c r="E31" s="47"/>
      <c r="F31" s="32" t="s">
        <v>42</v>
      </c>
      <c r="G31" s="47"/>
      <c r="H31" s="47"/>
      <c r="I31" s="47"/>
      <c r="J31" s="47"/>
      <c r="K31" s="47"/>
      <c r="L31" s="48">
        <v>0.20999999999999999</v>
      </c>
      <c r="M31" s="47"/>
      <c r="N31" s="47"/>
      <c r="O31" s="47"/>
      <c r="P31" s="47"/>
      <c r="Q31" s="47"/>
      <c r="R31" s="47"/>
      <c r="S31" s="47"/>
      <c r="T31" s="47"/>
      <c r="U31" s="47"/>
      <c r="V31" s="47"/>
      <c r="W31" s="49">
        <f>ROUND(BB54,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43</v>
      </c>
      <c r="G32" s="47"/>
      <c r="H32" s="47"/>
      <c r="I32" s="47"/>
      <c r="J32" s="47"/>
      <c r="K32" s="47"/>
      <c r="L32" s="48">
        <v>0.14999999999999999</v>
      </c>
      <c r="M32" s="47"/>
      <c r="N32" s="47"/>
      <c r="O32" s="47"/>
      <c r="P32" s="47"/>
      <c r="Q32" s="47"/>
      <c r="R32" s="47"/>
      <c r="S32" s="47"/>
      <c r="T32" s="47"/>
      <c r="U32" s="47"/>
      <c r="V32" s="47"/>
      <c r="W32" s="49">
        <f>ROUND(BC54,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44</v>
      </c>
      <c r="G33" s="47"/>
      <c r="H33" s="47"/>
      <c r="I33" s="47"/>
      <c r="J33" s="47"/>
      <c r="K33" s="47"/>
      <c r="L33" s="48">
        <v>0</v>
      </c>
      <c r="M33" s="47"/>
      <c r="N33" s="47"/>
      <c r="O33" s="47"/>
      <c r="P33" s="47"/>
      <c r="Q33" s="47"/>
      <c r="R33" s="47"/>
      <c r="S33" s="47"/>
      <c r="T33" s="47"/>
      <c r="U33" s="47"/>
      <c r="V33" s="47"/>
      <c r="W33" s="49">
        <f>ROUND(BD54, 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2" customFormat="1" ht="25.92" customHeight="1">
      <c r="A35" s="38"/>
      <c r="B35" s="39"/>
      <c r="C35" s="52"/>
      <c r="D35" s="53" t="s">
        <v>45</v>
      </c>
      <c r="E35" s="54"/>
      <c r="F35" s="54"/>
      <c r="G35" s="54"/>
      <c r="H35" s="54"/>
      <c r="I35" s="54"/>
      <c r="J35" s="54"/>
      <c r="K35" s="54"/>
      <c r="L35" s="54"/>
      <c r="M35" s="54"/>
      <c r="N35" s="54"/>
      <c r="O35" s="54"/>
      <c r="P35" s="54"/>
      <c r="Q35" s="54"/>
      <c r="R35" s="54"/>
      <c r="S35" s="54"/>
      <c r="T35" s="55" t="s">
        <v>46</v>
      </c>
      <c r="U35" s="54"/>
      <c r="V35" s="54"/>
      <c r="W35" s="54"/>
      <c r="X35" s="56" t="s">
        <v>47</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6.96"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2" customFormat="1" ht="6.96"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2" customFormat="1" ht="24.96" customHeight="1">
      <c r="A42" s="38"/>
      <c r="B42" s="39"/>
      <c r="C42" s="23" t="s">
        <v>48</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2" customFormat="1" ht="6.96"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4" customFormat="1" ht="12" customHeight="1">
      <c r="A44" s="4"/>
      <c r="B44" s="63"/>
      <c r="C44" s="32" t="s">
        <v>13</v>
      </c>
      <c r="D44" s="64"/>
      <c r="E44" s="64"/>
      <c r="F44" s="64"/>
      <c r="G44" s="64"/>
      <c r="H44" s="64"/>
      <c r="I44" s="64"/>
      <c r="J44" s="64"/>
      <c r="K44" s="64"/>
      <c r="L44" s="64" t="str">
        <f>K5</f>
        <v>20004</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5" customFormat="1" ht="36.96" customHeight="1">
      <c r="A45" s="5"/>
      <c r="B45" s="66"/>
      <c r="C45" s="67" t="s">
        <v>16</v>
      </c>
      <c r="D45" s="68"/>
      <c r="E45" s="68"/>
      <c r="F45" s="68"/>
      <c r="G45" s="68"/>
      <c r="H45" s="68"/>
      <c r="I45" s="68"/>
      <c r="J45" s="68"/>
      <c r="K45" s="68"/>
      <c r="L45" s="69" t="str">
        <f>K6</f>
        <v>Klikatá SÚ,č.13279,Praha 5 ( Puchmajerova- OK U Trezovky)</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2" customFormat="1" ht="6.96"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2" customFormat="1" ht="12" customHeight="1">
      <c r="A47" s="38"/>
      <c r="B47" s="39"/>
      <c r="C47" s="32" t="s">
        <v>21</v>
      </c>
      <c r="D47" s="40"/>
      <c r="E47" s="40"/>
      <c r="F47" s="40"/>
      <c r="G47" s="40"/>
      <c r="H47" s="40"/>
      <c r="I47" s="40"/>
      <c r="J47" s="40"/>
      <c r="K47" s="40"/>
      <c r="L47" s="71" t="str">
        <f>IF(K8="","",K8)</f>
        <v xml:space="preserve"> </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 "","",AN8)</f>
        <v>20. 8. 2020</v>
      </c>
      <c r="AN47" s="72"/>
      <c r="AO47" s="40"/>
      <c r="AP47" s="40"/>
      <c r="AQ47" s="40"/>
      <c r="AR47" s="44"/>
      <c r="BE47" s="38"/>
    </row>
    <row r="48" s="2" customFormat="1" ht="6.96"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2" customFormat="1" ht="15.15" customHeight="1">
      <c r="A49" s="38"/>
      <c r="B49" s="39"/>
      <c r="C49" s="32" t="s">
        <v>25</v>
      </c>
      <c r="D49" s="40"/>
      <c r="E49" s="40"/>
      <c r="F49" s="40"/>
      <c r="G49" s="40"/>
      <c r="H49" s="40"/>
      <c r="I49" s="40"/>
      <c r="J49" s="40"/>
      <c r="K49" s="40"/>
      <c r="L49" s="64" t="str">
        <f>IF(E11= "","",E11)</f>
        <v xml:space="preserve"> </v>
      </c>
      <c r="M49" s="40"/>
      <c r="N49" s="40"/>
      <c r="O49" s="40"/>
      <c r="P49" s="40"/>
      <c r="Q49" s="40"/>
      <c r="R49" s="40"/>
      <c r="S49" s="40"/>
      <c r="T49" s="40"/>
      <c r="U49" s="40"/>
      <c r="V49" s="40"/>
      <c r="W49" s="40"/>
      <c r="X49" s="40"/>
      <c r="Y49" s="40"/>
      <c r="Z49" s="40"/>
      <c r="AA49" s="40"/>
      <c r="AB49" s="40"/>
      <c r="AC49" s="40"/>
      <c r="AD49" s="40"/>
      <c r="AE49" s="40"/>
      <c r="AF49" s="40"/>
      <c r="AG49" s="40"/>
      <c r="AH49" s="40"/>
      <c r="AI49" s="32" t="s">
        <v>30</v>
      </c>
      <c r="AJ49" s="40"/>
      <c r="AK49" s="40"/>
      <c r="AL49" s="40"/>
      <c r="AM49" s="73" t="str">
        <f>IF(E17="","",E17)</f>
        <v xml:space="preserve"> </v>
      </c>
      <c r="AN49" s="64"/>
      <c r="AO49" s="64"/>
      <c r="AP49" s="64"/>
      <c r="AQ49" s="40"/>
      <c r="AR49" s="44"/>
      <c r="AS49" s="74" t="s">
        <v>49</v>
      </c>
      <c r="AT49" s="75"/>
      <c r="AU49" s="76"/>
      <c r="AV49" s="76"/>
      <c r="AW49" s="76"/>
      <c r="AX49" s="76"/>
      <c r="AY49" s="76"/>
      <c r="AZ49" s="76"/>
      <c r="BA49" s="76"/>
      <c r="BB49" s="76"/>
      <c r="BC49" s="76"/>
      <c r="BD49" s="77"/>
      <c r="BE49" s="38"/>
    </row>
    <row r="50" s="2" customFormat="1" ht="15.15" customHeight="1">
      <c r="A50" s="38"/>
      <c r="B50" s="39"/>
      <c r="C50" s="32" t="s">
        <v>28</v>
      </c>
      <c r="D50" s="40"/>
      <c r="E50" s="40"/>
      <c r="F50" s="40"/>
      <c r="G50" s="40"/>
      <c r="H50" s="40"/>
      <c r="I50" s="40"/>
      <c r="J50" s="40"/>
      <c r="K50" s="40"/>
      <c r="L50" s="64" t="str">
        <f>IF(E14= "Vyplň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32</v>
      </c>
      <c r="AJ50" s="40"/>
      <c r="AK50" s="40"/>
      <c r="AL50" s="40"/>
      <c r="AM50" s="73" t="str">
        <f>IF(E20="","",E20)</f>
        <v xml:space="preserve"> </v>
      </c>
      <c r="AN50" s="64"/>
      <c r="AO50" s="64"/>
      <c r="AP50" s="64"/>
      <c r="AQ50" s="40"/>
      <c r="AR50" s="44"/>
      <c r="AS50" s="78"/>
      <c r="AT50" s="79"/>
      <c r="AU50" s="80"/>
      <c r="AV50" s="80"/>
      <c r="AW50" s="80"/>
      <c r="AX50" s="80"/>
      <c r="AY50" s="80"/>
      <c r="AZ50" s="80"/>
      <c r="BA50" s="80"/>
      <c r="BB50" s="80"/>
      <c r="BC50" s="80"/>
      <c r="BD50" s="81"/>
      <c r="BE50" s="38"/>
    </row>
    <row r="51"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2" customFormat="1" ht="29.28" customHeight="1">
      <c r="A52" s="38"/>
      <c r="B52" s="39"/>
      <c r="C52" s="86" t="s">
        <v>50</v>
      </c>
      <c r="D52" s="87"/>
      <c r="E52" s="87"/>
      <c r="F52" s="87"/>
      <c r="G52" s="87"/>
      <c r="H52" s="88"/>
      <c r="I52" s="89" t="s">
        <v>51</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52</v>
      </c>
      <c r="AH52" s="87"/>
      <c r="AI52" s="87"/>
      <c r="AJ52" s="87"/>
      <c r="AK52" s="87"/>
      <c r="AL52" s="87"/>
      <c r="AM52" s="87"/>
      <c r="AN52" s="89" t="s">
        <v>53</v>
      </c>
      <c r="AO52" s="87"/>
      <c r="AP52" s="87"/>
      <c r="AQ52" s="91" t="s">
        <v>54</v>
      </c>
      <c r="AR52" s="44"/>
      <c r="AS52" s="92" t="s">
        <v>55</v>
      </c>
      <c r="AT52" s="93" t="s">
        <v>56</v>
      </c>
      <c r="AU52" s="93" t="s">
        <v>57</v>
      </c>
      <c r="AV52" s="93" t="s">
        <v>58</v>
      </c>
      <c r="AW52" s="93" t="s">
        <v>59</v>
      </c>
      <c r="AX52" s="93" t="s">
        <v>60</v>
      </c>
      <c r="AY52" s="93" t="s">
        <v>61</v>
      </c>
      <c r="AZ52" s="93" t="s">
        <v>62</v>
      </c>
      <c r="BA52" s="93" t="s">
        <v>63</v>
      </c>
      <c r="BB52" s="93" t="s">
        <v>64</v>
      </c>
      <c r="BC52" s="93" t="s">
        <v>65</v>
      </c>
      <c r="BD52" s="94" t="s">
        <v>66</v>
      </c>
      <c r="BE52" s="38"/>
    </row>
    <row r="53"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6" customFormat="1" ht="32.4" customHeight="1">
      <c r="A54" s="6"/>
      <c r="B54" s="98"/>
      <c r="C54" s="99" t="s">
        <v>67</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ROUND(SUM(AG55:AG57),2)</f>
        <v>0</v>
      </c>
      <c r="AH54" s="101"/>
      <c r="AI54" s="101"/>
      <c r="AJ54" s="101"/>
      <c r="AK54" s="101"/>
      <c r="AL54" s="101"/>
      <c r="AM54" s="101"/>
      <c r="AN54" s="102">
        <f>SUM(AG54,AT54)</f>
        <v>0</v>
      </c>
      <c r="AO54" s="102"/>
      <c r="AP54" s="102"/>
      <c r="AQ54" s="103" t="s">
        <v>19</v>
      </c>
      <c r="AR54" s="104"/>
      <c r="AS54" s="105">
        <f>ROUND(SUM(AS55:AS57),2)</f>
        <v>0</v>
      </c>
      <c r="AT54" s="106">
        <f>ROUND(SUM(AV54:AW54),2)</f>
        <v>0</v>
      </c>
      <c r="AU54" s="107">
        <f>ROUND(SUM(AU55:AU57),5)</f>
        <v>0</v>
      </c>
      <c r="AV54" s="106">
        <f>ROUND(AZ54*L29,2)</f>
        <v>0</v>
      </c>
      <c r="AW54" s="106">
        <f>ROUND(BA54*L30,2)</f>
        <v>0</v>
      </c>
      <c r="AX54" s="106">
        <f>ROUND(BB54*L29,2)</f>
        <v>0</v>
      </c>
      <c r="AY54" s="106">
        <f>ROUND(BC54*L30,2)</f>
        <v>0</v>
      </c>
      <c r="AZ54" s="106">
        <f>ROUND(SUM(AZ55:AZ57),2)</f>
        <v>0</v>
      </c>
      <c r="BA54" s="106">
        <f>ROUND(SUM(BA55:BA57),2)</f>
        <v>0</v>
      </c>
      <c r="BB54" s="106">
        <f>ROUND(SUM(BB55:BB57),2)</f>
        <v>0</v>
      </c>
      <c r="BC54" s="106">
        <f>ROUND(SUM(BC55:BC57),2)</f>
        <v>0</v>
      </c>
      <c r="BD54" s="108">
        <f>ROUND(SUM(BD55:BD57),2)</f>
        <v>0</v>
      </c>
      <c r="BE54" s="6"/>
      <c r="BS54" s="109" t="s">
        <v>68</v>
      </c>
      <c r="BT54" s="109" t="s">
        <v>69</v>
      </c>
      <c r="BU54" s="110" t="s">
        <v>70</v>
      </c>
      <c r="BV54" s="109" t="s">
        <v>71</v>
      </c>
      <c r="BW54" s="109" t="s">
        <v>5</v>
      </c>
      <c r="BX54" s="109" t="s">
        <v>72</v>
      </c>
      <c r="CL54" s="109" t="s">
        <v>19</v>
      </c>
    </row>
    <row r="55" s="7" customFormat="1" ht="24.75" customHeight="1">
      <c r="A55" s="111" t="s">
        <v>73</v>
      </c>
      <c r="B55" s="112"/>
      <c r="C55" s="113"/>
      <c r="D55" s="114" t="s">
        <v>74</v>
      </c>
      <c r="E55" s="114"/>
      <c r="F55" s="114"/>
      <c r="G55" s="114"/>
      <c r="H55" s="114"/>
      <c r="I55" s="115"/>
      <c r="J55" s="114" t="s">
        <v>17</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'00 - Klikatá SÚ,č.13279,P...'!J30</f>
        <v>0</v>
      </c>
      <c r="AH55" s="115"/>
      <c r="AI55" s="115"/>
      <c r="AJ55" s="115"/>
      <c r="AK55" s="115"/>
      <c r="AL55" s="115"/>
      <c r="AM55" s="115"/>
      <c r="AN55" s="116">
        <f>SUM(AG55,AT55)</f>
        <v>0</v>
      </c>
      <c r="AO55" s="115"/>
      <c r="AP55" s="115"/>
      <c r="AQ55" s="117" t="s">
        <v>75</v>
      </c>
      <c r="AR55" s="118"/>
      <c r="AS55" s="119">
        <v>0</v>
      </c>
      <c r="AT55" s="120">
        <f>ROUND(SUM(AV55:AW55),2)</f>
        <v>0</v>
      </c>
      <c r="AU55" s="121">
        <f>'00 - Klikatá SÚ,č.13279,P...'!P87</f>
        <v>0</v>
      </c>
      <c r="AV55" s="120">
        <f>'00 - Klikatá SÚ,č.13279,P...'!J33</f>
        <v>0</v>
      </c>
      <c r="AW55" s="120">
        <f>'00 - Klikatá SÚ,č.13279,P...'!J34</f>
        <v>0</v>
      </c>
      <c r="AX55" s="120">
        <f>'00 - Klikatá SÚ,č.13279,P...'!J35</f>
        <v>0</v>
      </c>
      <c r="AY55" s="120">
        <f>'00 - Klikatá SÚ,č.13279,P...'!J36</f>
        <v>0</v>
      </c>
      <c r="AZ55" s="120">
        <f>'00 - Klikatá SÚ,č.13279,P...'!F33</f>
        <v>0</v>
      </c>
      <c r="BA55" s="120">
        <f>'00 - Klikatá SÚ,č.13279,P...'!F34</f>
        <v>0</v>
      </c>
      <c r="BB55" s="120">
        <f>'00 - Klikatá SÚ,č.13279,P...'!F35</f>
        <v>0</v>
      </c>
      <c r="BC55" s="120">
        <f>'00 - Klikatá SÚ,č.13279,P...'!F36</f>
        <v>0</v>
      </c>
      <c r="BD55" s="122">
        <f>'00 - Klikatá SÚ,č.13279,P...'!F37</f>
        <v>0</v>
      </c>
      <c r="BE55" s="7"/>
      <c r="BT55" s="123" t="s">
        <v>76</v>
      </c>
      <c r="BV55" s="123" t="s">
        <v>71</v>
      </c>
      <c r="BW55" s="123" t="s">
        <v>77</v>
      </c>
      <c r="BX55" s="123" t="s">
        <v>5</v>
      </c>
      <c r="CL55" s="123" t="s">
        <v>19</v>
      </c>
      <c r="CM55" s="123" t="s">
        <v>78</v>
      </c>
    </row>
    <row r="56" s="7" customFormat="1" ht="16.5" customHeight="1">
      <c r="A56" s="111" t="s">
        <v>73</v>
      </c>
      <c r="B56" s="112"/>
      <c r="C56" s="113"/>
      <c r="D56" s="114" t="s">
        <v>79</v>
      </c>
      <c r="E56" s="114"/>
      <c r="F56" s="114"/>
      <c r="G56" s="114"/>
      <c r="H56" s="114"/>
      <c r="I56" s="115"/>
      <c r="J56" s="114" t="s">
        <v>80</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'01 - Dopravní opatření'!J30</f>
        <v>0</v>
      </c>
      <c r="AH56" s="115"/>
      <c r="AI56" s="115"/>
      <c r="AJ56" s="115"/>
      <c r="AK56" s="115"/>
      <c r="AL56" s="115"/>
      <c r="AM56" s="115"/>
      <c r="AN56" s="116">
        <f>SUM(AG56,AT56)</f>
        <v>0</v>
      </c>
      <c r="AO56" s="115"/>
      <c r="AP56" s="115"/>
      <c r="AQ56" s="117" t="s">
        <v>75</v>
      </c>
      <c r="AR56" s="118"/>
      <c r="AS56" s="119">
        <v>0</v>
      </c>
      <c r="AT56" s="120">
        <f>ROUND(SUM(AV56:AW56),2)</f>
        <v>0</v>
      </c>
      <c r="AU56" s="121">
        <f>'01 - Dopravní opatření'!P83</f>
        <v>0</v>
      </c>
      <c r="AV56" s="120">
        <f>'01 - Dopravní opatření'!J33</f>
        <v>0</v>
      </c>
      <c r="AW56" s="120">
        <f>'01 - Dopravní opatření'!J34</f>
        <v>0</v>
      </c>
      <c r="AX56" s="120">
        <f>'01 - Dopravní opatření'!J35</f>
        <v>0</v>
      </c>
      <c r="AY56" s="120">
        <f>'01 - Dopravní opatření'!J36</f>
        <v>0</v>
      </c>
      <c r="AZ56" s="120">
        <f>'01 - Dopravní opatření'!F33</f>
        <v>0</v>
      </c>
      <c r="BA56" s="120">
        <f>'01 - Dopravní opatření'!F34</f>
        <v>0</v>
      </c>
      <c r="BB56" s="120">
        <f>'01 - Dopravní opatření'!F35</f>
        <v>0</v>
      </c>
      <c r="BC56" s="120">
        <f>'01 - Dopravní opatření'!F36</f>
        <v>0</v>
      </c>
      <c r="BD56" s="122">
        <f>'01 - Dopravní opatření'!F37</f>
        <v>0</v>
      </c>
      <c r="BE56" s="7"/>
      <c r="BT56" s="123" t="s">
        <v>76</v>
      </c>
      <c r="BV56" s="123" t="s">
        <v>71</v>
      </c>
      <c r="BW56" s="123" t="s">
        <v>81</v>
      </c>
      <c r="BX56" s="123" t="s">
        <v>5</v>
      </c>
      <c r="CL56" s="123" t="s">
        <v>19</v>
      </c>
      <c r="CM56" s="123" t="s">
        <v>78</v>
      </c>
    </row>
    <row r="57" s="7" customFormat="1" ht="16.5" customHeight="1">
      <c r="A57" s="111" t="s">
        <v>73</v>
      </c>
      <c r="B57" s="112"/>
      <c r="C57" s="113"/>
      <c r="D57" s="114" t="s">
        <v>82</v>
      </c>
      <c r="E57" s="114"/>
      <c r="F57" s="114"/>
      <c r="G57" s="114"/>
      <c r="H57" s="114"/>
      <c r="I57" s="115"/>
      <c r="J57" s="114" t="s">
        <v>83</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'02 - Ostatní náklady'!J30</f>
        <v>0</v>
      </c>
      <c r="AH57" s="115"/>
      <c r="AI57" s="115"/>
      <c r="AJ57" s="115"/>
      <c r="AK57" s="115"/>
      <c r="AL57" s="115"/>
      <c r="AM57" s="115"/>
      <c r="AN57" s="116">
        <f>SUM(AG57,AT57)</f>
        <v>0</v>
      </c>
      <c r="AO57" s="115"/>
      <c r="AP57" s="115"/>
      <c r="AQ57" s="117" t="s">
        <v>75</v>
      </c>
      <c r="AR57" s="118"/>
      <c r="AS57" s="124">
        <v>0</v>
      </c>
      <c r="AT57" s="125">
        <f>ROUND(SUM(AV57:AW57),2)</f>
        <v>0</v>
      </c>
      <c r="AU57" s="126">
        <f>'02 - Ostatní náklady'!P85</f>
        <v>0</v>
      </c>
      <c r="AV57" s="125">
        <f>'02 - Ostatní náklady'!J33</f>
        <v>0</v>
      </c>
      <c r="AW57" s="125">
        <f>'02 - Ostatní náklady'!J34</f>
        <v>0</v>
      </c>
      <c r="AX57" s="125">
        <f>'02 - Ostatní náklady'!J35</f>
        <v>0</v>
      </c>
      <c r="AY57" s="125">
        <f>'02 - Ostatní náklady'!J36</f>
        <v>0</v>
      </c>
      <c r="AZ57" s="125">
        <f>'02 - Ostatní náklady'!F33</f>
        <v>0</v>
      </c>
      <c r="BA57" s="125">
        <f>'02 - Ostatní náklady'!F34</f>
        <v>0</v>
      </c>
      <c r="BB57" s="125">
        <f>'02 - Ostatní náklady'!F35</f>
        <v>0</v>
      </c>
      <c r="BC57" s="125">
        <f>'02 - Ostatní náklady'!F36</f>
        <v>0</v>
      </c>
      <c r="BD57" s="127">
        <f>'02 - Ostatní náklady'!F37</f>
        <v>0</v>
      </c>
      <c r="BE57" s="7"/>
      <c r="BT57" s="123" t="s">
        <v>76</v>
      </c>
      <c r="BV57" s="123" t="s">
        <v>71</v>
      </c>
      <c r="BW57" s="123" t="s">
        <v>84</v>
      </c>
      <c r="BX57" s="123" t="s">
        <v>5</v>
      </c>
      <c r="CL57" s="123" t="s">
        <v>19</v>
      </c>
      <c r="CM57" s="123" t="s">
        <v>78</v>
      </c>
    </row>
    <row r="58" s="2" customFormat="1" ht="30" customHeight="1">
      <c r="A58" s="38"/>
      <c r="B58" s="39"/>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4"/>
      <c r="AS58" s="38"/>
      <c r="AT58" s="38"/>
      <c r="AU58" s="38"/>
      <c r="AV58" s="38"/>
      <c r="AW58" s="38"/>
      <c r="AX58" s="38"/>
      <c r="AY58" s="38"/>
      <c r="AZ58" s="38"/>
      <c r="BA58" s="38"/>
      <c r="BB58" s="38"/>
      <c r="BC58" s="38"/>
      <c r="BD58" s="38"/>
      <c r="BE58" s="38"/>
    </row>
    <row r="59" s="2" customFormat="1" ht="6.96" customHeight="1">
      <c r="A59" s="38"/>
      <c r="B59" s="59"/>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44"/>
      <c r="AS59" s="38"/>
      <c r="AT59" s="38"/>
      <c r="AU59" s="38"/>
      <c r="AV59" s="38"/>
      <c r="AW59" s="38"/>
      <c r="AX59" s="38"/>
      <c r="AY59" s="38"/>
      <c r="AZ59" s="38"/>
      <c r="BA59" s="38"/>
      <c r="BB59" s="38"/>
      <c r="BC59" s="38"/>
      <c r="BD59" s="38"/>
      <c r="BE59" s="38"/>
    </row>
  </sheetData>
  <sheetProtection sheet="1" formatColumns="0" formatRows="0" objects="1" scenarios="1" spinCount="100000" saltValue="pZxXnJWl5Hzq84UYOrqxUH04DMHummhQyzzGq7Sg47ia0nuUyffwsgV2V8UZtUHK3caTgMLO/UCecBoeqJDgbw==" hashValue="jSTsXJYpY37gNWvSTtGzxmq2uRXN2YN35JzbmP/BIgQ6mnNe2Z3QnrrdQAS3krS8lh8gPo0To03IHOlZZZhxrw==" algorithmName="SHA-512" password="CC35"/>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00 - Klikatá SÚ,č.13279,P...'!C2" display="/"/>
    <hyperlink ref="A56" location="'01 - Dopravní opatření'!C2" display="/"/>
    <hyperlink ref="A57" location="'02 - Ostatní náklady'!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77</v>
      </c>
      <c r="AZ2" s="128" t="s">
        <v>85</v>
      </c>
      <c r="BA2" s="128" t="s">
        <v>19</v>
      </c>
      <c r="BB2" s="128" t="s">
        <v>19</v>
      </c>
      <c r="BC2" s="128" t="s">
        <v>86</v>
      </c>
      <c r="BD2" s="128" t="s">
        <v>78</v>
      </c>
    </row>
    <row r="3" s="1" customFormat="1" ht="6.96" customHeight="1">
      <c r="B3" s="129"/>
      <c r="C3" s="130"/>
      <c r="D3" s="130"/>
      <c r="E3" s="130"/>
      <c r="F3" s="130"/>
      <c r="G3" s="130"/>
      <c r="H3" s="130"/>
      <c r="I3" s="130"/>
      <c r="J3" s="130"/>
      <c r="K3" s="130"/>
      <c r="L3" s="20"/>
      <c r="AT3" s="17" t="s">
        <v>78</v>
      </c>
    </row>
    <row r="4" s="1" customFormat="1" ht="24.96" customHeight="1">
      <c r="B4" s="20"/>
      <c r="D4" s="131" t="s">
        <v>87</v>
      </c>
      <c r="L4" s="20"/>
      <c r="M4" s="132" t="s">
        <v>10</v>
      </c>
      <c r="AT4" s="17" t="s">
        <v>4</v>
      </c>
    </row>
    <row r="5" s="1" customFormat="1" ht="6.96" customHeight="1">
      <c r="B5" s="20"/>
      <c r="L5" s="20"/>
    </row>
    <row r="6" s="1" customFormat="1" ht="12" customHeight="1">
      <c r="B6" s="20"/>
      <c r="D6" s="133" t="s">
        <v>16</v>
      </c>
      <c r="L6" s="20"/>
    </row>
    <row r="7" s="1" customFormat="1" ht="16.5" customHeight="1">
      <c r="B7" s="20"/>
      <c r="E7" s="134" t="str">
        <f>'Rekapitulace stavby'!K6</f>
        <v>Klikatá SÚ,č.13279,Praha 5 ( Puchmajerova- OK U Trezovky)</v>
      </c>
      <c r="F7" s="133"/>
      <c r="G7" s="133"/>
      <c r="H7" s="133"/>
      <c r="L7" s="20"/>
    </row>
    <row r="8" s="2" customFormat="1" ht="12" customHeight="1">
      <c r="A8" s="38"/>
      <c r="B8" s="44"/>
      <c r="C8" s="38"/>
      <c r="D8" s="133" t="s">
        <v>88</v>
      </c>
      <c r="E8" s="38"/>
      <c r="F8" s="38"/>
      <c r="G8" s="38"/>
      <c r="H8" s="38"/>
      <c r="I8" s="38"/>
      <c r="J8" s="38"/>
      <c r="K8" s="38"/>
      <c r="L8" s="135"/>
      <c r="S8" s="38"/>
      <c r="T8" s="38"/>
      <c r="U8" s="38"/>
      <c r="V8" s="38"/>
      <c r="W8" s="38"/>
      <c r="X8" s="38"/>
      <c r="Y8" s="38"/>
      <c r="Z8" s="38"/>
      <c r="AA8" s="38"/>
      <c r="AB8" s="38"/>
      <c r="AC8" s="38"/>
      <c r="AD8" s="38"/>
      <c r="AE8" s="38"/>
    </row>
    <row r="9" s="2" customFormat="1" ht="16.5" customHeight="1">
      <c r="A9" s="38"/>
      <c r="B9" s="44"/>
      <c r="C9" s="38"/>
      <c r="D9" s="38"/>
      <c r="E9" s="136" t="s">
        <v>89</v>
      </c>
      <c r="F9" s="38"/>
      <c r="G9" s="38"/>
      <c r="H9" s="38"/>
      <c r="I9" s="38"/>
      <c r="J9" s="38"/>
      <c r="K9" s="38"/>
      <c r="L9" s="135"/>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135"/>
      <c r="S10" s="38"/>
      <c r="T10" s="38"/>
      <c r="U10" s="38"/>
      <c r="V10" s="38"/>
      <c r="W10" s="38"/>
      <c r="X10" s="38"/>
      <c r="Y10" s="38"/>
      <c r="Z10" s="38"/>
      <c r="AA10" s="38"/>
      <c r="AB10" s="38"/>
      <c r="AC10" s="38"/>
      <c r="AD10" s="38"/>
      <c r="AE10" s="38"/>
    </row>
    <row r="11" s="2" customFormat="1" ht="12" customHeight="1">
      <c r="A11" s="38"/>
      <c r="B11" s="44"/>
      <c r="C11" s="38"/>
      <c r="D11" s="133" t="s">
        <v>18</v>
      </c>
      <c r="E11" s="38"/>
      <c r="F11" s="137" t="s">
        <v>19</v>
      </c>
      <c r="G11" s="38"/>
      <c r="H11" s="38"/>
      <c r="I11" s="133" t="s">
        <v>20</v>
      </c>
      <c r="J11" s="137" t="s">
        <v>19</v>
      </c>
      <c r="K11" s="38"/>
      <c r="L11" s="135"/>
      <c r="S11" s="38"/>
      <c r="T11" s="38"/>
      <c r="U11" s="38"/>
      <c r="V11" s="38"/>
      <c r="W11" s="38"/>
      <c r="X11" s="38"/>
      <c r="Y11" s="38"/>
      <c r="Z11" s="38"/>
      <c r="AA11" s="38"/>
      <c r="AB11" s="38"/>
      <c r="AC11" s="38"/>
      <c r="AD11" s="38"/>
      <c r="AE11" s="38"/>
    </row>
    <row r="12" s="2" customFormat="1" ht="12" customHeight="1">
      <c r="A12" s="38"/>
      <c r="B12" s="44"/>
      <c r="C12" s="38"/>
      <c r="D12" s="133" t="s">
        <v>21</v>
      </c>
      <c r="E12" s="38"/>
      <c r="F12" s="137" t="s">
        <v>22</v>
      </c>
      <c r="G12" s="38"/>
      <c r="H12" s="38"/>
      <c r="I12" s="133" t="s">
        <v>23</v>
      </c>
      <c r="J12" s="138" t="str">
        <f>'Rekapitulace stavby'!AN8</f>
        <v>20. 8. 2020</v>
      </c>
      <c r="K12" s="38"/>
      <c r="L12" s="135"/>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135"/>
      <c r="S13" s="38"/>
      <c r="T13" s="38"/>
      <c r="U13" s="38"/>
      <c r="V13" s="38"/>
      <c r="W13" s="38"/>
      <c r="X13" s="38"/>
      <c r="Y13" s="38"/>
      <c r="Z13" s="38"/>
      <c r="AA13" s="38"/>
      <c r="AB13" s="38"/>
      <c r="AC13" s="38"/>
      <c r="AD13" s="38"/>
      <c r="AE13" s="38"/>
    </row>
    <row r="14" s="2" customFormat="1" ht="12" customHeight="1">
      <c r="A14" s="38"/>
      <c r="B14" s="44"/>
      <c r="C14" s="38"/>
      <c r="D14" s="133" t="s">
        <v>25</v>
      </c>
      <c r="E14" s="38"/>
      <c r="F14" s="38"/>
      <c r="G14" s="38"/>
      <c r="H14" s="38"/>
      <c r="I14" s="133" t="s">
        <v>26</v>
      </c>
      <c r="J14" s="137" t="str">
        <f>IF('Rekapitulace stavby'!AN10="","",'Rekapitulace stavby'!AN10)</f>
        <v/>
      </c>
      <c r="K14" s="38"/>
      <c r="L14" s="135"/>
      <c r="S14" s="38"/>
      <c r="T14" s="38"/>
      <c r="U14" s="38"/>
      <c r="V14" s="38"/>
      <c r="W14" s="38"/>
      <c r="X14" s="38"/>
      <c r="Y14" s="38"/>
      <c r="Z14" s="38"/>
      <c r="AA14" s="38"/>
      <c r="AB14" s="38"/>
      <c r="AC14" s="38"/>
      <c r="AD14" s="38"/>
      <c r="AE14" s="38"/>
    </row>
    <row r="15" s="2" customFormat="1" ht="18" customHeight="1">
      <c r="A15" s="38"/>
      <c r="B15" s="44"/>
      <c r="C15" s="38"/>
      <c r="D15" s="38"/>
      <c r="E15" s="137" t="str">
        <f>IF('Rekapitulace stavby'!E11="","",'Rekapitulace stavby'!E11)</f>
        <v xml:space="preserve"> </v>
      </c>
      <c r="F15" s="38"/>
      <c r="G15" s="38"/>
      <c r="H15" s="38"/>
      <c r="I15" s="133" t="s">
        <v>27</v>
      </c>
      <c r="J15" s="137" t="str">
        <f>IF('Rekapitulace stavby'!AN11="","",'Rekapitulace stavby'!AN11)</f>
        <v/>
      </c>
      <c r="K15" s="38"/>
      <c r="L15" s="135"/>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135"/>
      <c r="S16" s="38"/>
      <c r="T16" s="38"/>
      <c r="U16" s="38"/>
      <c r="V16" s="38"/>
      <c r="W16" s="38"/>
      <c r="X16" s="38"/>
      <c r="Y16" s="38"/>
      <c r="Z16" s="38"/>
      <c r="AA16" s="38"/>
      <c r="AB16" s="38"/>
      <c r="AC16" s="38"/>
      <c r="AD16" s="38"/>
      <c r="AE16" s="38"/>
    </row>
    <row r="17" s="2" customFormat="1" ht="12" customHeight="1">
      <c r="A17" s="38"/>
      <c r="B17" s="44"/>
      <c r="C17" s="38"/>
      <c r="D17" s="133" t="s">
        <v>28</v>
      </c>
      <c r="E17" s="38"/>
      <c r="F17" s="38"/>
      <c r="G17" s="38"/>
      <c r="H17" s="38"/>
      <c r="I17" s="133" t="s">
        <v>26</v>
      </c>
      <c r="J17" s="33" t="str">
        <f>'Rekapitulace stavby'!AN13</f>
        <v>Vyplň údaj</v>
      </c>
      <c r="K17" s="38"/>
      <c r="L17" s="135"/>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37"/>
      <c r="G18" s="137"/>
      <c r="H18" s="137"/>
      <c r="I18" s="133" t="s">
        <v>27</v>
      </c>
      <c r="J18" s="33" t="str">
        <f>'Rekapitulace stavby'!AN14</f>
        <v>Vyplň údaj</v>
      </c>
      <c r="K18" s="38"/>
      <c r="L18" s="135"/>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135"/>
      <c r="S19" s="38"/>
      <c r="T19" s="38"/>
      <c r="U19" s="38"/>
      <c r="V19" s="38"/>
      <c r="W19" s="38"/>
      <c r="X19" s="38"/>
      <c r="Y19" s="38"/>
      <c r="Z19" s="38"/>
      <c r="AA19" s="38"/>
      <c r="AB19" s="38"/>
      <c r="AC19" s="38"/>
      <c r="AD19" s="38"/>
      <c r="AE19" s="38"/>
    </row>
    <row r="20" s="2" customFormat="1" ht="12" customHeight="1">
      <c r="A20" s="38"/>
      <c r="B20" s="44"/>
      <c r="C20" s="38"/>
      <c r="D20" s="133" t="s">
        <v>30</v>
      </c>
      <c r="E20" s="38"/>
      <c r="F20" s="38"/>
      <c r="G20" s="38"/>
      <c r="H20" s="38"/>
      <c r="I20" s="133" t="s">
        <v>26</v>
      </c>
      <c r="J20" s="137" t="str">
        <f>IF('Rekapitulace stavby'!AN16="","",'Rekapitulace stavby'!AN16)</f>
        <v/>
      </c>
      <c r="K20" s="38"/>
      <c r="L20" s="135"/>
      <c r="S20" s="38"/>
      <c r="T20" s="38"/>
      <c r="U20" s="38"/>
      <c r="V20" s="38"/>
      <c r="W20" s="38"/>
      <c r="X20" s="38"/>
      <c r="Y20" s="38"/>
      <c r="Z20" s="38"/>
      <c r="AA20" s="38"/>
      <c r="AB20" s="38"/>
      <c r="AC20" s="38"/>
      <c r="AD20" s="38"/>
      <c r="AE20" s="38"/>
    </row>
    <row r="21" s="2" customFormat="1" ht="18" customHeight="1">
      <c r="A21" s="38"/>
      <c r="B21" s="44"/>
      <c r="C21" s="38"/>
      <c r="D21" s="38"/>
      <c r="E21" s="137" t="str">
        <f>IF('Rekapitulace stavby'!E17="","",'Rekapitulace stavby'!E17)</f>
        <v xml:space="preserve"> </v>
      </c>
      <c r="F21" s="38"/>
      <c r="G21" s="38"/>
      <c r="H21" s="38"/>
      <c r="I21" s="133" t="s">
        <v>27</v>
      </c>
      <c r="J21" s="137" t="str">
        <f>IF('Rekapitulace stavby'!AN17="","",'Rekapitulace stavby'!AN17)</f>
        <v/>
      </c>
      <c r="K21" s="38"/>
      <c r="L21" s="135"/>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135"/>
      <c r="S22" s="38"/>
      <c r="T22" s="38"/>
      <c r="U22" s="38"/>
      <c r="V22" s="38"/>
      <c r="W22" s="38"/>
      <c r="X22" s="38"/>
      <c r="Y22" s="38"/>
      <c r="Z22" s="38"/>
      <c r="AA22" s="38"/>
      <c r="AB22" s="38"/>
      <c r="AC22" s="38"/>
      <c r="AD22" s="38"/>
      <c r="AE22" s="38"/>
    </row>
    <row r="23" s="2" customFormat="1" ht="12" customHeight="1">
      <c r="A23" s="38"/>
      <c r="B23" s="44"/>
      <c r="C23" s="38"/>
      <c r="D23" s="133" t="s">
        <v>32</v>
      </c>
      <c r="E23" s="38"/>
      <c r="F23" s="38"/>
      <c r="G23" s="38"/>
      <c r="H23" s="38"/>
      <c r="I23" s="133" t="s">
        <v>26</v>
      </c>
      <c r="J23" s="137" t="str">
        <f>IF('Rekapitulace stavby'!AN19="","",'Rekapitulace stavby'!AN19)</f>
        <v/>
      </c>
      <c r="K23" s="38"/>
      <c r="L23" s="135"/>
      <c r="S23" s="38"/>
      <c r="T23" s="38"/>
      <c r="U23" s="38"/>
      <c r="V23" s="38"/>
      <c r="W23" s="38"/>
      <c r="X23" s="38"/>
      <c r="Y23" s="38"/>
      <c r="Z23" s="38"/>
      <c r="AA23" s="38"/>
      <c r="AB23" s="38"/>
      <c r="AC23" s="38"/>
      <c r="AD23" s="38"/>
      <c r="AE23" s="38"/>
    </row>
    <row r="24" s="2" customFormat="1" ht="18" customHeight="1">
      <c r="A24" s="38"/>
      <c r="B24" s="44"/>
      <c r="C24" s="38"/>
      <c r="D24" s="38"/>
      <c r="E24" s="137" t="str">
        <f>IF('Rekapitulace stavby'!E20="","",'Rekapitulace stavby'!E20)</f>
        <v xml:space="preserve"> </v>
      </c>
      <c r="F24" s="38"/>
      <c r="G24" s="38"/>
      <c r="H24" s="38"/>
      <c r="I24" s="133" t="s">
        <v>27</v>
      </c>
      <c r="J24" s="137" t="str">
        <f>IF('Rekapitulace stavby'!AN20="","",'Rekapitulace stavby'!AN20)</f>
        <v/>
      </c>
      <c r="K24" s="38"/>
      <c r="L24" s="135"/>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135"/>
      <c r="S25" s="38"/>
      <c r="T25" s="38"/>
      <c r="U25" s="38"/>
      <c r="V25" s="38"/>
      <c r="W25" s="38"/>
      <c r="X25" s="38"/>
      <c r="Y25" s="38"/>
      <c r="Z25" s="38"/>
      <c r="AA25" s="38"/>
      <c r="AB25" s="38"/>
      <c r="AC25" s="38"/>
      <c r="AD25" s="38"/>
      <c r="AE25" s="38"/>
    </row>
    <row r="26" s="2" customFormat="1" ht="12" customHeight="1">
      <c r="A26" s="38"/>
      <c r="B26" s="44"/>
      <c r="C26" s="38"/>
      <c r="D26" s="133" t="s">
        <v>33</v>
      </c>
      <c r="E26" s="38"/>
      <c r="F26" s="38"/>
      <c r="G26" s="38"/>
      <c r="H26" s="38"/>
      <c r="I26" s="38"/>
      <c r="J26" s="38"/>
      <c r="K26" s="38"/>
      <c r="L26" s="135"/>
      <c r="S26" s="38"/>
      <c r="T26" s="38"/>
      <c r="U26" s="38"/>
      <c r="V26" s="38"/>
      <c r="W26" s="38"/>
      <c r="X26" s="38"/>
      <c r="Y26" s="38"/>
      <c r="Z26" s="38"/>
      <c r="AA26" s="38"/>
      <c r="AB26" s="38"/>
      <c r="AC26" s="38"/>
      <c r="AD26" s="38"/>
      <c r="AE26" s="38"/>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8"/>
      <c r="B28" s="44"/>
      <c r="C28" s="38"/>
      <c r="D28" s="38"/>
      <c r="E28" s="38"/>
      <c r="F28" s="38"/>
      <c r="G28" s="38"/>
      <c r="H28" s="38"/>
      <c r="I28" s="38"/>
      <c r="J28" s="38"/>
      <c r="K28" s="38"/>
      <c r="L28" s="135"/>
      <c r="S28" s="38"/>
      <c r="T28" s="38"/>
      <c r="U28" s="38"/>
      <c r="V28" s="38"/>
      <c r="W28" s="38"/>
      <c r="X28" s="38"/>
      <c r="Y28" s="38"/>
      <c r="Z28" s="38"/>
      <c r="AA28" s="38"/>
      <c r="AB28" s="38"/>
      <c r="AC28" s="38"/>
      <c r="AD28" s="38"/>
      <c r="AE28" s="38"/>
    </row>
    <row r="29" s="2" customFormat="1" ht="6.96" customHeight="1">
      <c r="A29" s="38"/>
      <c r="B29" s="44"/>
      <c r="C29" s="38"/>
      <c r="D29" s="143"/>
      <c r="E29" s="143"/>
      <c r="F29" s="143"/>
      <c r="G29" s="143"/>
      <c r="H29" s="143"/>
      <c r="I29" s="143"/>
      <c r="J29" s="143"/>
      <c r="K29" s="143"/>
      <c r="L29" s="135"/>
      <c r="S29" s="38"/>
      <c r="T29" s="38"/>
      <c r="U29" s="38"/>
      <c r="V29" s="38"/>
      <c r="W29" s="38"/>
      <c r="X29" s="38"/>
      <c r="Y29" s="38"/>
      <c r="Z29" s="38"/>
      <c r="AA29" s="38"/>
      <c r="AB29" s="38"/>
      <c r="AC29" s="38"/>
      <c r="AD29" s="38"/>
      <c r="AE29" s="38"/>
    </row>
    <row r="30" s="2" customFormat="1" ht="25.44" customHeight="1">
      <c r="A30" s="38"/>
      <c r="B30" s="44"/>
      <c r="C30" s="38"/>
      <c r="D30" s="144" t="s">
        <v>35</v>
      </c>
      <c r="E30" s="38"/>
      <c r="F30" s="38"/>
      <c r="G30" s="38"/>
      <c r="H30" s="38"/>
      <c r="I30" s="38"/>
      <c r="J30" s="145">
        <f>ROUND(J87, 2)</f>
        <v>0</v>
      </c>
      <c r="K30" s="38"/>
      <c r="L30" s="135"/>
      <c r="S30" s="38"/>
      <c r="T30" s="38"/>
      <c r="U30" s="38"/>
      <c r="V30" s="38"/>
      <c r="W30" s="38"/>
      <c r="X30" s="38"/>
      <c r="Y30" s="38"/>
      <c r="Z30" s="38"/>
      <c r="AA30" s="38"/>
      <c r="AB30" s="38"/>
      <c r="AC30" s="38"/>
      <c r="AD30" s="38"/>
      <c r="AE30" s="38"/>
    </row>
    <row r="31" s="2" customFormat="1" ht="6.96" customHeight="1">
      <c r="A31" s="38"/>
      <c r="B31" s="44"/>
      <c r="C31" s="38"/>
      <c r="D31" s="143"/>
      <c r="E31" s="143"/>
      <c r="F31" s="143"/>
      <c r="G31" s="143"/>
      <c r="H31" s="143"/>
      <c r="I31" s="143"/>
      <c r="J31" s="143"/>
      <c r="K31" s="143"/>
      <c r="L31" s="135"/>
      <c r="S31" s="38"/>
      <c r="T31" s="38"/>
      <c r="U31" s="38"/>
      <c r="V31" s="38"/>
      <c r="W31" s="38"/>
      <c r="X31" s="38"/>
      <c r="Y31" s="38"/>
      <c r="Z31" s="38"/>
      <c r="AA31" s="38"/>
      <c r="AB31" s="38"/>
      <c r="AC31" s="38"/>
      <c r="AD31" s="38"/>
      <c r="AE31" s="38"/>
    </row>
    <row r="32" s="2" customFormat="1" ht="14.4" customHeight="1">
      <c r="A32" s="38"/>
      <c r="B32" s="44"/>
      <c r="C32" s="38"/>
      <c r="D32" s="38"/>
      <c r="E32" s="38"/>
      <c r="F32" s="146" t="s">
        <v>37</v>
      </c>
      <c r="G32" s="38"/>
      <c r="H32" s="38"/>
      <c r="I32" s="146" t="s">
        <v>36</v>
      </c>
      <c r="J32" s="146" t="s">
        <v>38</v>
      </c>
      <c r="K32" s="38"/>
      <c r="L32" s="135"/>
      <c r="S32" s="38"/>
      <c r="T32" s="38"/>
      <c r="U32" s="38"/>
      <c r="V32" s="38"/>
      <c r="W32" s="38"/>
      <c r="X32" s="38"/>
      <c r="Y32" s="38"/>
      <c r="Z32" s="38"/>
      <c r="AA32" s="38"/>
      <c r="AB32" s="38"/>
      <c r="AC32" s="38"/>
      <c r="AD32" s="38"/>
      <c r="AE32" s="38"/>
    </row>
    <row r="33" s="2" customFormat="1" ht="14.4" customHeight="1">
      <c r="A33" s="38"/>
      <c r="B33" s="44"/>
      <c r="C33" s="38"/>
      <c r="D33" s="147" t="s">
        <v>39</v>
      </c>
      <c r="E33" s="133" t="s">
        <v>40</v>
      </c>
      <c r="F33" s="148">
        <f>ROUND((SUM(BE87:BE280)),  2)</f>
        <v>0</v>
      </c>
      <c r="G33" s="38"/>
      <c r="H33" s="38"/>
      <c r="I33" s="149">
        <v>0.20999999999999999</v>
      </c>
      <c r="J33" s="148">
        <f>ROUND(((SUM(BE87:BE280))*I33),  2)</f>
        <v>0</v>
      </c>
      <c r="K33" s="38"/>
      <c r="L33" s="135"/>
      <c r="S33" s="38"/>
      <c r="T33" s="38"/>
      <c r="U33" s="38"/>
      <c r="V33" s="38"/>
      <c r="W33" s="38"/>
      <c r="X33" s="38"/>
      <c r="Y33" s="38"/>
      <c r="Z33" s="38"/>
      <c r="AA33" s="38"/>
      <c r="AB33" s="38"/>
      <c r="AC33" s="38"/>
      <c r="AD33" s="38"/>
      <c r="AE33" s="38"/>
    </row>
    <row r="34" s="2" customFormat="1" ht="14.4" customHeight="1">
      <c r="A34" s="38"/>
      <c r="B34" s="44"/>
      <c r="C34" s="38"/>
      <c r="D34" s="38"/>
      <c r="E34" s="133" t="s">
        <v>41</v>
      </c>
      <c r="F34" s="148">
        <f>ROUND((SUM(BF87:BF280)),  2)</f>
        <v>0</v>
      </c>
      <c r="G34" s="38"/>
      <c r="H34" s="38"/>
      <c r="I34" s="149">
        <v>0.14999999999999999</v>
      </c>
      <c r="J34" s="148">
        <f>ROUND(((SUM(BF87:BF280))*I34),  2)</f>
        <v>0</v>
      </c>
      <c r="K34" s="38"/>
      <c r="L34" s="135"/>
      <c r="S34" s="38"/>
      <c r="T34" s="38"/>
      <c r="U34" s="38"/>
      <c r="V34" s="38"/>
      <c r="W34" s="38"/>
      <c r="X34" s="38"/>
      <c r="Y34" s="38"/>
      <c r="Z34" s="38"/>
      <c r="AA34" s="38"/>
      <c r="AB34" s="38"/>
      <c r="AC34" s="38"/>
      <c r="AD34" s="38"/>
      <c r="AE34" s="38"/>
    </row>
    <row r="35" hidden="1" s="2" customFormat="1" ht="14.4" customHeight="1">
      <c r="A35" s="38"/>
      <c r="B35" s="44"/>
      <c r="C35" s="38"/>
      <c r="D35" s="38"/>
      <c r="E35" s="133" t="s">
        <v>42</v>
      </c>
      <c r="F35" s="148">
        <f>ROUND((SUM(BG87:BG280)),  2)</f>
        <v>0</v>
      </c>
      <c r="G35" s="38"/>
      <c r="H35" s="38"/>
      <c r="I35" s="149">
        <v>0.20999999999999999</v>
      </c>
      <c r="J35" s="148">
        <f>0</f>
        <v>0</v>
      </c>
      <c r="K35" s="38"/>
      <c r="L35" s="135"/>
      <c r="S35" s="38"/>
      <c r="T35" s="38"/>
      <c r="U35" s="38"/>
      <c r="V35" s="38"/>
      <c r="W35" s="38"/>
      <c r="X35" s="38"/>
      <c r="Y35" s="38"/>
      <c r="Z35" s="38"/>
      <c r="AA35" s="38"/>
      <c r="AB35" s="38"/>
      <c r="AC35" s="38"/>
      <c r="AD35" s="38"/>
      <c r="AE35" s="38"/>
    </row>
    <row r="36" hidden="1" s="2" customFormat="1" ht="14.4" customHeight="1">
      <c r="A36" s="38"/>
      <c r="B36" s="44"/>
      <c r="C36" s="38"/>
      <c r="D36" s="38"/>
      <c r="E36" s="133" t="s">
        <v>43</v>
      </c>
      <c r="F36" s="148">
        <f>ROUND((SUM(BH87:BH280)),  2)</f>
        <v>0</v>
      </c>
      <c r="G36" s="38"/>
      <c r="H36" s="38"/>
      <c r="I36" s="149">
        <v>0.14999999999999999</v>
      </c>
      <c r="J36" s="148">
        <f>0</f>
        <v>0</v>
      </c>
      <c r="K36" s="38"/>
      <c r="L36" s="135"/>
      <c r="S36" s="38"/>
      <c r="T36" s="38"/>
      <c r="U36" s="38"/>
      <c r="V36" s="38"/>
      <c r="W36" s="38"/>
      <c r="X36" s="38"/>
      <c r="Y36" s="38"/>
      <c r="Z36" s="38"/>
      <c r="AA36" s="38"/>
      <c r="AB36" s="38"/>
      <c r="AC36" s="38"/>
      <c r="AD36" s="38"/>
      <c r="AE36" s="38"/>
    </row>
    <row r="37" hidden="1" s="2" customFormat="1" ht="14.4" customHeight="1">
      <c r="A37" s="38"/>
      <c r="B37" s="44"/>
      <c r="C37" s="38"/>
      <c r="D37" s="38"/>
      <c r="E37" s="133" t="s">
        <v>44</v>
      </c>
      <c r="F37" s="148">
        <f>ROUND((SUM(BI87:BI280)),  2)</f>
        <v>0</v>
      </c>
      <c r="G37" s="38"/>
      <c r="H37" s="38"/>
      <c r="I37" s="149">
        <v>0</v>
      </c>
      <c r="J37" s="148">
        <f>0</f>
        <v>0</v>
      </c>
      <c r="K37" s="38"/>
      <c r="L37" s="135"/>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135"/>
      <c r="S38" s="38"/>
      <c r="T38" s="38"/>
      <c r="U38" s="38"/>
      <c r="V38" s="38"/>
      <c r="W38" s="38"/>
      <c r="X38" s="38"/>
      <c r="Y38" s="38"/>
      <c r="Z38" s="38"/>
      <c r="AA38" s="38"/>
      <c r="AB38" s="38"/>
      <c r="AC38" s="38"/>
      <c r="AD38" s="38"/>
      <c r="AE38" s="38"/>
    </row>
    <row r="39" s="2" customFormat="1" ht="25.44" customHeight="1">
      <c r="A39" s="38"/>
      <c r="B39" s="44"/>
      <c r="C39" s="150"/>
      <c r="D39" s="151" t="s">
        <v>45</v>
      </c>
      <c r="E39" s="152"/>
      <c r="F39" s="152"/>
      <c r="G39" s="153" t="s">
        <v>46</v>
      </c>
      <c r="H39" s="154" t="s">
        <v>47</v>
      </c>
      <c r="I39" s="152"/>
      <c r="J39" s="155">
        <f>SUM(J30:J37)</f>
        <v>0</v>
      </c>
      <c r="K39" s="156"/>
      <c r="L39" s="135"/>
      <c r="S39" s="38"/>
      <c r="T39" s="38"/>
      <c r="U39" s="38"/>
      <c r="V39" s="38"/>
      <c r="W39" s="38"/>
      <c r="X39" s="38"/>
      <c r="Y39" s="38"/>
      <c r="Z39" s="38"/>
      <c r="AA39" s="38"/>
      <c r="AB39" s="38"/>
      <c r="AC39" s="38"/>
      <c r="AD39" s="38"/>
      <c r="AE39" s="38"/>
    </row>
    <row r="40" s="2" customFormat="1" ht="14.4" customHeight="1">
      <c r="A40" s="38"/>
      <c r="B40" s="157"/>
      <c r="C40" s="158"/>
      <c r="D40" s="158"/>
      <c r="E40" s="158"/>
      <c r="F40" s="158"/>
      <c r="G40" s="158"/>
      <c r="H40" s="158"/>
      <c r="I40" s="158"/>
      <c r="J40" s="158"/>
      <c r="K40" s="158"/>
      <c r="L40" s="135"/>
      <c r="S40" s="38"/>
      <c r="T40" s="38"/>
      <c r="U40" s="38"/>
      <c r="V40" s="38"/>
      <c r="W40" s="38"/>
      <c r="X40" s="38"/>
      <c r="Y40" s="38"/>
      <c r="Z40" s="38"/>
      <c r="AA40" s="38"/>
      <c r="AB40" s="38"/>
      <c r="AC40" s="38"/>
      <c r="AD40" s="38"/>
      <c r="AE40" s="38"/>
    </row>
    <row r="44" s="2" customFormat="1" ht="6.96" customHeight="1">
      <c r="A44" s="38"/>
      <c r="B44" s="159"/>
      <c r="C44" s="160"/>
      <c r="D44" s="160"/>
      <c r="E44" s="160"/>
      <c r="F44" s="160"/>
      <c r="G44" s="160"/>
      <c r="H44" s="160"/>
      <c r="I44" s="160"/>
      <c r="J44" s="160"/>
      <c r="K44" s="160"/>
      <c r="L44" s="135"/>
      <c r="S44" s="38"/>
      <c r="T44" s="38"/>
      <c r="U44" s="38"/>
      <c r="V44" s="38"/>
      <c r="W44" s="38"/>
      <c r="X44" s="38"/>
      <c r="Y44" s="38"/>
      <c r="Z44" s="38"/>
      <c r="AA44" s="38"/>
      <c r="AB44" s="38"/>
      <c r="AC44" s="38"/>
      <c r="AD44" s="38"/>
      <c r="AE44" s="38"/>
    </row>
    <row r="45" s="2" customFormat="1" ht="24.96" customHeight="1">
      <c r="A45" s="38"/>
      <c r="B45" s="39"/>
      <c r="C45" s="23" t="s">
        <v>90</v>
      </c>
      <c r="D45" s="40"/>
      <c r="E45" s="40"/>
      <c r="F45" s="40"/>
      <c r="G45" s="40"/>
      <c r="H45" s="40"/>
      <c r="I45" s="40"/>
      <c r="J45" s="40"/>
      <c r="K45" s="40"/>
      <c r="L45" s="135"/>
      <c r="S45" s="38"/>
      <c r="T45" s="38"/>
      <c r="U45" s="38"/>
      <c r="V45" s="38"/>
      <c r="W45" s="38"/>
      <c r="X45" s="38"/>
      <c r="Y45" s="38"/>
      <c r="Z45" s="38"/>
      <c r="AA45" s="38"/>
      <c r="AB45" s="38"/>
      <c r="AC45" s="38"/>
      <c r="AD45" s="38"/>
      <c r="AE45" s="38"/>
    </row>
    <row r="46" s="2" customFormat="1" ht="6.96" customHeight="1">
      <c r="A46" s="38"/>
      <c r="B46" s="39"/>
      <c r="C46" s="40"/>
      <c r="D46" s="40"/>
      <c r="E46" s="40"/>
      <c r="F46" s="40"/>
      <c r="G46" s="40"/>
      <c r="H46" s="40"/>
      <c r="I46" s="40"/>
      <c r="J46" s="40"/>
      <c r="K46" s="40"/>
      <c r="L46" s="135"/>
      <c r="S46" s="38"/>
      <c r="T46" s="38"/>
      <c r="U46" s="38"/>
      <c r="V46" s="38"/>
      <c r="W46" s="38"/>
      <c r="X46" s="38"/>
      <c r="Y46" s="38"/>
      <c r="Z46" s="38"/>
      <c r="AA46" s="38"/>
      <c r="AB46" s="38"/>
      <c r="AC46" s="38"/>
      <c r="AD46" s="38"/>
      <c r="AE46" s="38"/>
    </row>
    <row r="47" s="2" customFormat="1" ht="12" customHeight="1">
      <c r="A47" s="38"/>
      <c r="B47" s="39"/>
      <c r="C47" s="32" t="s">
        <v>16</v>
      </c>
      <c r="D47" s="40"/>
      <c r="E47" s="40"/>
      <c r="F47" s="40"/>
      <c r="G47" s="40"/>
      <c r="H47" s="40"/>
      <c r="I47" s="40"/>
      <c r="J47" s="40"/>
      <c r="K47" s="40"/>
      <c r="L47" s="135"/>
      <c r="S47" s="38"/>
      <c r="T47" s="38"/>
      <c r="U47" s="38"/>
      <c r="V47" s="38"/>
      <c r="W47" s="38"/>
      <c r="X47" s="38"/>
      <c r="Y47" s="38"/>
      <c r="Z47" s="38"/>
      <c r="AA47" s="38"/>
      <c r="AB47" s="38"/>
      <c r="AC47" s="38"/>
      <c r="AD47" s="38"/>
      <c r="AE47" s="38"/>
    </row>
    <row r="48" s="2" customFormat="1" ht="16.5" customHeight="1">
      <c r="A48" s="38"/>
      <c r="B48" s="39"/>
      <c r="C48" s="40"/>
      <c r="D48" s="40"/>
      <c r="E48" s="161" t="str">
        <f>E7</f>
        <v>Klikatá SÚ,č.13279,Praha 5 ( Puchmajerova- OK U Trezovky)</v>
      </c>
      <c r="F48" s="32"/>
      <c r="G48" s="32"/>
      <c r="H48" s="32"/>
      <c r="I48" s="40"/>
      <c r="J48" s="40"/>
      <c r="K48" s="40"/>
      <c r="L48" s="135"/>
      <c r="S48" s="38"/>
      <c r="T48" s="38"/>
      <c r="U48" s="38"/>
      <c r="V48" s="38"/>
      <c r="W48" s="38"/>
      <c r="X48" s="38"/>
      <c r="Y48" s="38"/>
      <c r="Z48" s="38"/>
      <c r="AA48" s="38"/>
      <c r="AB48" s="38"/>
      <c r="AC48" s="38"/>
      <c r="AD48" s="38"/>
      <c r="AE48" s="38"/>
    </row>
    <row r="49" s="2" customFormat="1" ht="12" customHeight="1">
      <c r="A49" s="38"/>
      <c r="B49" s="39"/>
      <c r="C49" s="32" t="s">
        <v>88</v>
      </c>
      <c r="D49" s="40"/>
      <c r="E49" s="40"/>
      <c r="F49" s="40"/>
      <c r="G49" s="40"/>
      <c r="H49" s="40"/>
      <c r="I49" s="40"/>
      <c r="J49" s="40"/>
      <c r="K49" s="40"/>
      <c r="L49" s="135"/>
      <c r="S49" s="38"/>
      <c r="T49" s="38"/>
      <c r="U49" s="38"/>
      <c r="V49" s="38"/>
      <c r="W49" s="38"/>
      <c r="X49" s="38"/>
      <c r="Y49" s="38"/>
      <c r="Z49" s="38"/>
      <c r="AA49" s="38"/>
      <c r="AB49" s="38"/>
      <c r="AC49" s="38"/>
      <c r="AD49" s="38"/>
      <c r="AE49" s="38"/>
    </row>
    <row r="50" s="2" customFormat="1" ht="16.5" customHeight="1">
      <c r="A50" s="38"/>
      <c r="B50" s="39"/>
      <c r="C50" s="40"/>
      <c r="D50" s="40"/>
      <c r="E50" s="69" t="str">
        <f>E9</f>
        <v>00 - Klikatá SÚ,č.13279,Praha 5 ( Puchmajerova- OK U Trezovky)</v>
      </c>
      <c r="F50" s="40"/>
      <c r="G50" s="40"/>
      <c r="H50" s="40"/>
      <c r="I50" s="40"/>
      <c r="J50" s="40"/>
      <c r="K50" s="40"/>
      <c r="L50" s="135"/>
      <c r="S50" s="38"/>
      <c r="T50" s="38"/>
      <c r="U50" s="38"/>
      <c r="V50" s="38"/>
      <c r="W50" s="38"/>
      <c r="X50" s="38"/>
      <c r="Y50" s="38"/>
      <c r="Z50" s="38"/>
      <c r="AA50" s="38"/>
      <c r="AB50" s="38"/>
      <c r="AC50" s="38"/>
      <c r="AD50" s="38"/>
      <c r="AE50" s="38"/>
    </row>
    <row r="51" s="2" customFormat="1" ht="6.96" customHeight="1">
      <c r="A51" s="38"/>
      <c r="B51" s="39"/>
      <c r="C51" s="40"/>
      <c r="D51" s="40"/>
      <c r="E51" s="40"/>
      <c r="F51" s="40"/>
      <c r="G51" s="40"/>
      <c r="H51" s="40"/>
      <c r="I51" s="40"/>
      <c r="J51" s="40"/>
      <c r="K51" s="40"/>
      <c r="L51" s="135"/>
      <c r="S51" s="38"/>
      <c r="T51" s="38"/>
      <c r="U51" s="38"/>
      <c r="V51" s="38"/>
      <c r="W51" s="38"/>
      <c r="X51" s="38"/>
      <c r="Y51" s="38"/>
      <c r="Z51" s="38"/>
      <c r="AA51" s="38"/>
      <c r="AB51" s="38"/>
      <c r="AC51" s="38"/>
      <c r="AD51" s="38"/>
      <c r="AE51" s="38"/>
    </row>
    <row r="52" s="2" customFormat="1" ht="12" customHeight="1">
      <c r="A52" s="38"/>
      <c r="B52" s="39"/>
      <c r="C52" s="32" t="s">
        <v>21</v>
      </c>
      <c r="D52" s="40"/>
      <c r="E52" s="40"/>
      <c r="F52" s="27" t="str">
        <f>F12</f>
        <v xml:space="preserve"> </v>
      </c>
      <c r="G52" s="40"/>
      <c r="H52" s="40"/>
      <c r="I52" s="32" t="s">
        <v>23</v>
      </c>
      <c r="J52" s="72" t="str">
        <f>IF(J12="","",J12)</f>
        <v>20. 8. 2020</v>
      </c>
      <c r="K52" s="40"/>
      <c r="L52" s="135"/>
      <c r="S52" s="38"/>
      <c r="T52" s="38"/>
      <c r="U52" s="38"/>
      <c r="V52" s="38"/>
      <c r="W52" s="38"/>
      <c r="X52" s="38"/>
      <c r="Y52" s="38"/>
      <c r="Z52" s="38"/>
      <c r="AA52" s="38"/>
      <c r="AB52" s="38"/>
      <c r="AC52" s="38"/>
      <c r="AD52" s="38"/>
      <c r="AE52" s="38"/>
    </row>
    <row r="53" s="2" customFormat="1" ht="6.96" customHeight="1">
      <c r="A53" s="38"/>
      <c r="B53" s="39"/>
      <c r="C53" s="40"/>
      <c r="D53" s="40"/>
      <c r="E53" s="40"/>
      <c r="F53" s="40"/>
      <c r="G53" s="40"/>
      <c r="H53" s="40"/>
      <c r="I53" s="40"/>
      <c r="J53" s="40"/>
      <c r="K53" s="40"/>
      <c r="L53" s="135"/>
      <c r="S53" s="38"/>
      <c r="T53" s="38"/>
      <c r="U53" s="38"/>
      <c r="V53" s="38"/>
      <c r="W53" s="38"/>
      <c r="X53" s="38"/>
      <c r="Y53" s="38"/>
      <c r="Z53" s="38"/>
      <c r="AA53" s="38"/>
      <c r="AB53" s="38"/>
      <c r="AC53" s="38"/>
      <c r="AD53" s="38"/>
      <c r="AE53" s="38"/>
    </row>
    <row r="54" s="2" customFormat="1" ht="15.15" customHeight="1">
      <c r="A54" s="38"/>
      <c r="B54" s="39"/>
      <c r="C54" s="32" t="s">
        <v>25</v>
      </c>
      <c r="D54" s="40"/>
      <c r="E54" s="40"/>
      <c r="F54" s="27" t="str">
        <f>E15</f>
        <v xml:space="preserve"> </v>
      </c>
      <c r="G54" s="40"/>
      <c r="H54" s="40"/>
      <c r="I54" s="32" t="s">
        <v>30</v>
      </c>
      <c r="J54" s="36" t="str">
        <f>E21</f>
        <v xml:space="preserve"> </v>
      </c>
      <c r="K54" s="40"/>
      <c r="L54" s="135"/>
      <c r="S54" s="38"/>
      <c r="T54" s="38"/>
      <c r="U54" s="38"/>
      <c r="V54" s="38"/>
      <c r="W54" s="38"/>
      <c r="X54" s="38"/>
      <c r="Y54" s="38"/>
      <c r="Z54" s="38"/>
      <c r="AA54" s="38"/>
      <c r="AB54" s="38"/>
      <c r="AC54" s="38"/>
      <c r="AD54" s="38"/>
      <c r="AE54" s="38"/>
    </row>
    <row r="55" s="2" customFormat="1" ht="15.15" customHeight="1">
      <c r="A55" s="38"/>
      <c r="B55" s="39"/>
      <c r="C55" s="32" t="s">
        <v>28</v>
      </c>
      <c r="D55" s="40"/>
      <c r="E55" s="40"/>
      <c r="F55" s="27" t="str">
        <f>IF(E18="","",E18)</f>
        <v>Vyplň údaj</v>
      </c>
      <c r="G55" s="40"/>
      <c r="H55" s="40"/>
      <c r="I55" s="32" t="s">
        <v>32</v>
      </c>
      <c r="J55" s="36" t="str">
        <f>E24</f>
        <v xml:space="preserve"> </v>
      </c>
      <c r="K55" s="40"/>
      <c r="L55" s="135"/>
      <c r="S55" s="38"/>
      <c r="T55" s="38"/>
      <c r="U55" s="38"/>
      <c r="V55" s="38"/>
      <c r="W55" s="38"/>
      <c r="X55" s="38"/>
      <c r="Y55" s="38"/>
      <c r="Z55" s="38"/>
      <c r="AA55" s="38"/>
      <c r="AB55" s="38"/>
      <c r="AC55" s="38"/>
      <c r="AD55" s="38"/>
      <c r="AE55" s="38"/>
    </row>
    <row r="56" s="2" customFormat="1" ht="10.32" customHeight="1">
      <c r="A56" s="38"/>
      <c r="B56" s="39"/>
      <c r="C56" s="40"/>
      <c r="D56" s="40"/>
      <c r="E56" s="40"/>
      <c r="F56" s="40"/>
      <c r="G56" s="40"/>
      <c r="H56" s="40"/>
      <c r="I56" s="40"/>
      <c r="J56" s="40"/>
      <c r="K56" s="40"/>
      <c r="L56" s="135"/>
      <c r="S56" s="38"/>
      <c r="T56" s="38"/>
      <c r="U56" s="38"/>
      <c r="V56" s="38"/>
      <c r="W56" s="38"/>
      <c r="X56" s="38"/>
      <c r="Y56" s="38"/>
      <c r="Z56" s="38"/>
      <c r="AA56" s="38"/>
      <c r="AB56" s="38"/>
      <c r="AC56" s="38"/>
      <c r="AD56" s="38"/>
      <c r="AE56" s="38"/>
    </row>
    <row r="57" s="2" customFormat="1" ht="29.28" customHeight="1">
      <c r="A57" s="38"/>
      <c r="B57" s="39"/>
      <c r="C57" s="162" t="s">
        <v>91</v>
      </c>
      <c r="D57" s="163"/>
      <c r="E57" s="163"/>
      <c r="F57" s="163"/>
      <c r="G57" s="163"/>
      <c r="H57" s="163"/>
      <c r="I57" s="163"/>
      <c r="J57" s="164" t="s">
        <v>92</v>
      </c>
      <c r="K57" s="163"/>
      <c r="L57" s="135"/>
      <c r="S57" s="38"/>
      <c r="T57" s="38"/>
      <c r="U57" s="38"/>
      <c r="V57" s="38"/>
      <c r="W57" s="38"/>
      <c r="X57" s="38"/>
      <c r="Y57" s="38"/>
      <c r="Z57" s="38"/>
      <c r="AA57" s="38"/>
      <c r="AB57" s="38"/>
      <c r="AC57" s="38"/>
      <c r="AD57" s="38"/>
      <c r="AE57" s="38"/>
    </row>
    <row r="58" s="2" customFormat="1" ht="10.32" customHeight="1">
      <c r="A58" s="38"/>
      <c r="B58" s="39"/>
      <c r="C58" s="40"/>
      <c r="D58" s="40"/>
      <c r="E58" s="40"/>
      <c r="F58" s="40"/>
      <c r="G58" s="40"/>
      <c r="H58" s="40"/>
      <c r="I58" s="40"/>
      <c r="J58" s="40"/>
      <c r="K58" s="40"/>
      <c r="L58" s="135"/>
      <c r="S58" s="38"/>
      <c r="T58" s="38"/>
      <c r="U58" s="38"/>
      <c r="V58" s="38"/>
      <c r="W58" s="38"/>
      <c r="X58" s="38"/>
      <c r="Y58" s="38"/>
      <c r="Z58" s="38"/>
      <c r="AA58" s="38"/>
      <c r="AB58" s="38"/>
      <c r="AC58" s="38"/>
      <c r="AD58" s="38"/>
      <c r="AE58" s="38"/>
    </row>
    <row r="59" s="2" customFormat="1" ht="22.8" customHeight="1">
      <c r="A59" s="38"/>
      <c r="B59" s="39"/>
      <c r="C59" s="165" t="s">
        <v>67</v>
      </c>
      <c r="D59" s="40"/>
      <c r="E59" s="40"/>
      <c r="F59" s="40"/>
      <c r="G59" s="40"/>
      <c r="H59" s="40"/>
      <c r="I59" s="40"/>
      <c r="J59" s="102">
        <f>J87</f>
        <v>0</v>
      </c>
      <c r="K59" s="40"/>
      <c r="L59" s="135"/>
      <c r="S59" s="38"/>
      <c r="T59" s="38"/>
      <c r="U59" s="38"/>
      <c r="V59" s="38"/>
      <c r="W59" s="38"/>
      <c r="X59" s="38"/>
      <c r="Y59" s="38"/>
      <c r="Z59" s="38"/>
      <c r="AA59" s="38"/>
      <c r="AB59" s="38"/>
      <c r="AC59" s="38"/>
      <c r="AD59" s="38"/>
      <c r="AE59" s="38"/>
      <c r="AU59" s="17" t="s">
        <v>93</v>
      </c>
    </row>
    <row r="60" s="9" customFormat="1" ht="24.96" customHeight="1">
      <c r="A60" s="9"/>
      <c r="B60" s="166"/>
      <c r="C60" s="167"/>
      <c r="D60" s="168" t="s">
        <v>94</v>
      </c>
      <c r="E60" s="169"/>
      <c r="F60" s="169"/>
      <c r="G60" s="169"/>
      <c r="H60" s="169"/>
      <c r="I60" s="169"/>
      <c r="J60" s="170">
        <f>J88</f>
        <v>0</v>
      </c>
      <c r="K60" s="167"/>
      <c r="L60" s="171"/>
      <c r="S60" s="9"/>
      <c r="T60" s="9"/>
      <c r="U60" s="9"/>
      <c r="V60" s="9"/>
      <c r="W60" s="9"/>
      <c r="X60" s="9"/>
      <c r="Y60" s="9"/>
      <c r="Z60" s="9"/>
      <c r="AA60" s="9"/>
      <c r="AB60" s="9"/>
      <c r="AC60" s="9"/>
      <c r="AD60" s="9"/>
      <c r="AE60" s="9"/>
    </row>
    <row r="61" s="10" customFormat="1" ht="19.92" customHeight="1">
      <c r="A61" s="10"/>
      <c r="B61" s="172"/>
      <c r="C61" s="173"/>
      <c r="D61" s="174" t="s">
        <v>95</v>
      </c>
      <c r="E61" s="175"/>
      <c r="F61" s="175"/>
      <c r="G61" s="175"/>
      <c r="H61" s="175"/>
      <c r="I61" s="175"/>
      <c r="J61" s="176">
        <f>J89</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96</v>
      </c>
      <c r="E62" s="175"/>
      <c r="F62" s="175"/>
      <c r="G62" s="175"/>
      <c r="H62" s="175"/>
      <c r="I62" s="175"/>
      <c r="J62" s="176">
        <f>J129</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97</v>
      </c>
      <c r="E63" s="175"/>
      <c r="F63" s="175"/>
      <c r="G63" s="175"/>
      <c r="H63" s="175"/>
      <c r="I63" s="175"/>
      <c r="J63" s="176">
        <f>J133</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98</v>
      </c>
      <c r="E64" s="175"/>
      <c r="F64" s="175"/>
      <c r="G64" s="175"/>
      <c r="H64" s="175"/>
      <c r="I64" s="175"/>
      <c r="J64" s="176">
        <f>J154</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99</v>
      </c>
      <c r="E65" s="175"/>
      <c r="F65" s="175"/>
      <c r="G65" s="175"/>
      <c r="H65" s="175"/>
      <c r="I65" s="175"/>
      <c r="J65" s="176">
        <f>J163</f>
        <v>0</v>
      </c>
      <c r="K65" s="173"/>
      <c r="L65" s="177"/>
      <c r="S65" s="10"/>
      <c r="T65" s="10"/>
      <c r="U65" s="10"/>
      <c r="V65" s="10"/>
      <c r="W65" s="10"/>
      <c r="X65" s="10"/>
      <c r="Y65" s="10"/>
      <c r="Z65" s="10"/>
      <c r="AA65" s="10"/>
      <c r="AB65" s="10"/>
      <c r="AC65" s="10"/>
      <c r="AD65" s="10"/>
      <c r="AE65" s="10"/>
    </row>
    <row r="66" s="10" customFormat="1" ht="14.88" customHeight="1">
      <c r="A66" s="10"/>
      <c r="B66" s="172"/>
      <c r="C66" s="173"/>
      <c r="D66" s="174" t="s">
        <v>100</v>
      </c>
      <c r="E66" s="175"/>
      <c r="F66" s="175"/>
      <c r="G66" s="175"/>
      <c r="H66" s="175"/>
      <c r="I66" s="175"/>
      <c r="J66" s="176">
        <f>J241</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101</v>
      </c>
      <c r="E67" s="175"/>
      <c r="F67" s="175"/>
      <c r="G67" s="175"/>
      <c r="H67" s="175"/>
      <c r="I67" s="175"/>
      <c r="J67" s="176">
        <f>J244</f>
        <v>0</v>
      </c>
      <c r="K67" s="173"/>
      <c r="L67" s="177"/>
      <c r="S67" s="10"/>
      <c r="T67" s="10"/>
      <c r="U67" s="10"/>
      <c r="V67" s="10"/>
      <c r="W67" s="10"/>
      <c r="X67" s="10"/>
      <c r="Y67" s="10"/>
      <c r="Z67" s="10"/>
      <c r="AA67" s="10"/>
      <c r="AB67" s="10"/>
      <c r="AC67" s="10"/>
      <c r="AD67" s="10"/>
      <c r="AE67" s="10"/>
    </row>
    <row r="68" s="2" customFormat="1" ht="21.84" customHeight="1">
      <c r="A68" s="38"/>
      <c r="B68" s="39"/>
      <c r="C68" s="40"/>
      <c r="D68" s="40"/>
      <c r="E68" s="40"/>
      <c r="F68" s="40"/>
      <c r="G68" s="40"/>
      <c r="H68" s="40"/>
      <c r="I68" s="40"/>
      <c r="J68" s="40"/>
      <c r="K68" s="40"/>
      <c r="L68" s="135"/>
      <c r="S68" s="38"/>
      <c r="T68" s="38"/>
      <c r="U68" s="38"/>
      <c r="V68" s="38"/>
      <c r="W68" s="38"/>
      <c r="X68" s="38"/>
      <c r="Y68" s="38"/>
      <c r="Z68" s="38"/>
      <c r="AA68" s="38"/>
      <c r="AB68" s="38"/>
      <c r="AC68" s="38"/>
      <c r="AD68" s="38"/>
      <c r="AE68" s="38"/>
    </row>
    <row r="69" s="2" customFormat="1" ht="6.96" customHeight="1">
      <c r="A69" s="38"/>
      <c r="B69" s="59"/>
      <c r="C69" s="60"/>
      <c r="D69" s="60"/>
      <c r="E69" s="60"/>
      <c r="F69" s="60"/>
      <c r="G69" s="60"/>
      <c r="H69" s="60"/>
      <c r="I69" s="60"/>
      <c r="J69" s="60"/>
      <c r="K69" s="60"/>
      <c r="L69" s="135"/>
      <c r="S69" s="38"/>
      <c r="T69" s="38"/>
      <c r="U69" s="38"/>
      <c r="V69" s="38"/>
      <c r="W69" s="38"/>
      <c r="X69" s="38"/>
      <c r="Y69" s="38"/>
      <c r="Z69" s="38"/>
      <c r="AA69" s="38"/>
      <c r="AB69" s="38"/>
      <c r="AC69" s="38"/>
      <c r="AD69" s="38"/>
      <c r="AE69" s="38"/>
    </row>
    <row r="73" s="2" customFormat="1" ht="6.96" customHeight="1">
      <c r="A73" s="38"/>
      <c r="B73" s="61"/>
      <c r="C73" s="62"/>
      <c r="D73" s="62"/>
      <c r="E73" s="62"/>
      <c r="F73" s="62"/>
      <c r="G73" s="62"/>
      <c r="H73" s="62"/>
      <c r="I73" s="62"/>
      <c r="J73" s="62"/>
      <c r="K73" s="62"/>
      <c r="L73" s="135"/>
      <c r="S73" s="38"/>
      <c r="T73" s="38"/>
      <c r="U73" s="38"/>
      <c r="V73" s="38"/>
      <c r="W73" s="38"/>
      <c r="X73" s="38"/>
      <c r="Y73" s="38"/>
      <c r="Z73" s="38"/>
      <c r="AA73" s="38"/>
      <c r="AB73" s="38"/>
      <c r="AC73" s="38"/>
      <c r="AD73" s="38"/>
      <c r="AE73" s="38"/>
    </row>
    <row r="74" s="2" customFormat="1" ht="24.96" customHeight="1">
      <c r="A74" s="38"/>
      <c r="B74" s="39"/>
      <c r="C74" s="23" t="s">
        <v>102</v>
      </c>
      <c r="D74" s="40"/>
      <c r="E74" s="40"/>
      <c r="F74" s="40"/>
      <c r="G74" s="40"/>
      <c r="H74" s="40"/>
      <c r="I74" s="40"/>
      <c r="J74" s="40"/>
      <c r="K74" s="40"/>
      <c r="L74" s="135"/>
      <c r="S74" s="38"/>
      <c r="T74" s="38"/>
      <c r="U74" s="38"/>
      <c r="V74" s="38"/>
      <c r="W74" s="38"/>
      <c r="X74" s="38"/>
      <c r="Y74" s="38"/>
      <c r="Z74" s="38"/>
      <c r="AA74" s="38"/>
      <c r="AB74" s="38"/>
      <c r="AC74" s="38"/>
      <c r="AD74" s="38"/>
      <c r="AE74" s="38"/>
    </row>
    <row r="75" s="2" customFormat="1" ht="6.96" customHeight="1">
      <c r="A75" s="38"/>
      <c r="B75" s="39"/>
      <c r="C75" s="40"/>
      <c r="D75" s="40"/>
      <c r="E75" s="40"/>
      <c r="F75" s="40"/>
      <c r="G75" s="40"/>
      <c r="H75" s="40"/>
      <c r="I75" s="40"/>
      <c r="J75" s="40"/>
      <c r="K75" s="40"/>
      <c r="L75" s="135"/>
      <c r="S75" s="38"/>
      <c r="T75" s="38"/>
      <c r="U75" s="38"/>
      <c r="V75" s="38"/>
      <c r="W75" s="38"/>
      <c r="X75" s="38"/>
      <c r="Y75" s="38"/>
      <c r="Z75" s="38"/>
      <c r="AA75" s="38"/>
      <c r="AB75" s="38"/>
      <c r="AC75" s="38"/>
      <c r="AD75" s="38"/>
      <c r="AE75" s="38"/>
    </row>
    <row r="76" s="2" customFormat="1" ht="12" customHeight="1">
      <c r="A76" s="38"/>
      <c r="B76" s="39"/>
      <c r="C76" s="32" t="s">
        <v>16</v>
      </c>
      <c r="D76" s="40"/>
      <c r="E76" s="40"/>
      <c r="F76" s="40"/>
      <c r="G76" s="40"/>
      <c r="H76" s="40"/>
      <c r="I76" s="40"/>
      <c r="J76" s="40"/>
      <c r="K76" s="40"/>
      <c r="L76" s="135"/>
      <c r="S76" s="38"/>
      <c r="T76" s="38"/>
      <c r="U76" s="38"/>
      <c r="V76" s="38"/>
      <c r="W76" s="38"/>
      <c r="X76" s="38"/>
      <c r="Y76" s="38"/>
      <c r="Z76" s="38"/>
      <c r="AA76" s="38"/>
      <c r="AB76" s="38"/>
      <c r="AC76" s="38"/>
      <c r="AD76" s="38"/>
      <c r="AE76" s="38"/>
    </row>
    <row r="77" s="2" customFormat="1" ht="16.5" customHeight="1">
      <c r="A77" s="38"/>
      <c r="B77" s="39"/>
      <c r="C77" s="40"/>
      <c r="D77" s="40"/>
      <c r="E77" s="161" t="str">
        <f>E7</f>
        <v>Klikatá SÚ,č.13279,Praha 5 ( Puchmajerova- OK U Trezovky)</v>
      </c>
      <c r="F77" s="32"/>
      <c r="G77" s="32"/>
      <c r="H77" s="32"/>
      <c r="I77" s="40"/>
      <c r="J77" s="40"/>
      <c r="K77" s="40"/>
      <c r="L77" s="135"/>
      <c r="S77" s="38"/>
      <c r="T77" s="38"/>
      <c r="U77" s="38"/>
      <c r="V77" s="38"/>
      <c r="W77" s="38"/>
      <c r="X77" s="38"/>
      <c r="Y77" s="38"/>
      <c r="Z77" s="38"/>
      <c r="AA77" s="38"/>
      <c r="AB77" s="38"/>
      <c r="AC77" s="38"/>
      <c r="AD77" s="38"/>
      <c r="AE77" s="38"/>
    </row>
    <row r="78" s="2" customFormat="1" ht="12" customHeight="1">
      <c r="A78" s="38"/>
      <c r="B78" s="39"/>
      <c r="C78" s="32" t="s">
        <v>88</v>
      </c>
      <c r="D78" s="40"/>
      <c r="E78" s="40"/>
      <c r="F78" s="40"/>
      <c r="G78" s="40"/>
      <c r="H78" s="40"/>
      <c r="I78" s="40"/>
      <c r="J78" s="40"/>
      <c r="K78" s="40"/>
      <c r="L78" s="135"/>
      <c r="S78" s="38"/>
      <c r="T78" s="38"/>
      <c r="U78" s="38"/>
      <c r="V78" s="38"/>
      <c r="W78" s="38"/>
      <c r="X78" s="38"/>
      <c r="Y78" s="38"/>
      <c r="Z78" s="38"/>
      <c r="AA78" s="38"/>
      <c r="AB78" s="38"/>
      <c r="AC78" s="38"/>
      <c r="AD78" s="38"/>
      <c r="AE78" s="38"/>
    </row>
    <row r="79" s="2" customFormat="1" ht="16.5" customHeight="1">
      <c r="A79" s="38"/>
      <c r="B79" s="39"/>
      <c r="C79" s="40"/>
      <c r="D79" s="40"/>
      <c r="E79" s="69" t="str">
        <f>E9</f>
        <v>00 - Klikatá SÚ,č.13279,Praha 5 ( Puchmajerova- OK U Trezovky)</v>
      </c>
      <c r="F79" s="40"/>
      <c r="G79" s="40"/>
      <c r="H79" s="40"/>
      <c r="I79" s="40"/>
      <c r="J79" s="40"/>
      <c r="K79" s="40"/>
      <c r="L79" s="135"/>
      <c r="S79" s="38"/>
      <c r="T79" s="38"/>
      <c r="U79" s="38"/>
      <c r="V79" s="38"/>
      <c r="W79" s="38"/>
      <c r="X79" s="38"/>
      <c r="Y79" s="38"/>
      <c r="Z79" s="38"/>
      <c r="AA79" s="38"/>
      <c r="AB79" s="38"/>
      <c r="AC79" s="38"/>
      <c r="AD79" s="38"/>
      <c r="AE79" s="38"/>
    </row>
    <row r="80" s="2" customFormat="1" ht="6.96" customHeight="1">
      <c r="A80" s="38"/>
      <c r="B80" s="39"/>
      <c r="C80" s="40"/>
      <c r="D80" s="40"/>
      <c r="E80" s="40"/>
      <c r="F80" s="40"/>
      <c r="G80" s="40"/>
      <c r="H80" s="40"/>
      <c r="I80" s="40"/>
      <c r="J80" s="40"/>
      <c r="K80" s="40"/>
      <c r="L80" s="135"/>
      <c r="S80" s="38"/>
      <c r="T80" s="38"/>
      <c r="U80" s="38"/>
      <c r="V80" s="38"/>
      <c r="W80" s="38"/>
      <c r="X80" s="38"/>
      <c r="Y80" s="38"/>
      <c r="Z80" s="38"/>
      <c r="AA80" s="38"/>
      <c r="AB80" s="38"/>
      <c r="AC80" s="38"/>
      <c r="AD80" s="38"/>
      <c r="AE80" s="38"/>
    </row>
    <row r="81" s="2" customFormat="1" ht="12" customHeight="1">
      <c r="A81" s="38"/>
      <c r="B81" s="39"/>
      <c r="C81" s="32" t="s">
        <v>21</v>
      </c>
      <c r="D81" s="40"/>
      <c r="E81" s="40"/>
      <c r="F81" s="27" t="str">
        <f>F12</f>
        <v xml:space="preserve"> </v>
      </c>
      <c r="G81" s="40"/>
      <c r="H81" s="40"/>
      <c r="I81" s="32" t="s">
        <v>23</v>
      </c>
      <c r="J81" s="72" t="str">
        <f>IF(J12="","",J12)</f>
        <v>20. 8. 2020</v>
      </c>
      <c r="K81" s="40"/>
      <c r="L81" s="135"/>
      <c r="S81" s="38"/>
      <c r="T81" s="38"/>
      <c r="U81" s="38"/>
      <c r="V81" s="38"/>
      <c r="W81" s="38"/>
      <c r="X81" s="38"/>
      <c r="Y81" s="38"/>
      <c r="Z81" s="38"/>
      <c r="AA81" s="38"/>
      <c r="AB81" s="38"/>
      <c r="AC81" s="38"/>
      <c r="AD81" s="38"/>
      <c r="AE81" s="38"/>
    </row>
    <row r="82" s="2" customFormat="1" ht="6.96" customHeight="1">
      <c r="A82" s="38"/>
      <c r="B82" s="39"/>
      <c r="C82" s="40"/>
      <c r="D82" s="40"/>
      <c r="E82" s="40"/>
      <c r="F82" s="40"/>
      <c r="G82" s="40"/>
      <c r="H82" s="40"/>
      <c r="I82" s="40"/>
      <c r="J82" s="40"/>
      <c r="K82" s="40"/>
      <c r="L82" s="135"/>
      <c r="S82" s="38"/>
      <c r="T82" s="38"/>
      <c r="U82" s="38"/>
      <c r="V82" s="38"/>
      <c r="W82" s="38"/>
      <c r="X82" s="38"/>
      <c r="Y82" s="38"/>
      <c r="Z82" s="38"/>
      <c r="AA82" s="38"/>
      <c r="AB82" s="38"/>
      <c r="AC82" s="38"/>
      <c r="AD82" s="38"/>
      <c r="AE82" s="38"/>
    </row>
    <row r="83" s="2" customFormat="1" ht="15.15" customHeight="1">
      <c r="A83" s="38"/>
      <c r="B83" s="39"/>
      <c r="C83" s="32" t="s">
        <v>25</v>
      </c>
      <c r="D83" s="40"/>
      <c r="E83" s="40"/>
      <c r="F83" s="27" t="str">
        <f>E15</f>
        <v xml:space="preserve"> </v>
      </c>
      <c r="G83" s="40"/>
      <c r="H83" s="40"/>
      <c r="I83" s="32" t="s">
        <v>30</v>
      </c>
      <c r="J83" s="36" t="str">
        <f>E21</f>
        <v xml:space="preserve"> </v>
      </c>
      <c r="K83" s="40"/>
      <c r="L83" s="135"/>
      <c r="S83" s="38"/>
      <c r="T83" s="38"/>
      <c r="U83" s="38"/>
      <c r="V83" s="38"/>
      <c r="W83" s="38"/>
      <c r="X83" s="38"/>
      <c r="Y83" s="38"/>
      <c r="Z83" s="38"/>
      <c r="AA83" s="38"/>
      <c r="AB83" s="38"/>
      <c r="AC83" s="38"/>
      <c r="AD83" s="38"/>
      <c r="AE83" s="38"/>
    </row>
    <row r="84" s="2" customFormat="1" ht="15.15" customHeight="1">
      <c r="A84" s="38"/>
      <c r="B84" s="39"/>
      <c r="C84" s="32" t="s">
        <v>28</v>
      </c>
      <c r="D84" s="40"/>
      <c r="E84" s="40"/>
      <c r="F84" s="27" t="str">
        <f>IF(E18="","",E18)</f>
        <v>Vyplň údaj</v>
      </c>
      <c r="G84" s="40"/>
      <c r="H84" s="40"/>
      <c r="I84" s="32" t="s">
        <v>32</v>
      </c>
      <c r="J84" s="36" t="str">
        <f>E24</f>
        <v xml:space="preserve"> </v>
      </c>
      <c r="K84" s="40"/>
      <c r="L84" s="135"/>
      <c r="S84" s="38"/>
      <c r="T84" s="38"/>
      <c r="U84" s="38"/>
      <c r="V84" s="38"/>
      <c r="W84" s="38"/>
      <c r="X84" s="38"/>
      <c r="Y84" s="38"/>
      <c r="Z84" s="38"/>
      <c r="AA84" s="38"/>
      <c r="AB84" s="38"/>
      <c r="AC84" s="38"/>
      <c r="AD84" s="38"/>
      <c r="AE84" s="38"/>
    </row>
    <row r="85" s="2" customFormat="1" ht="10.32" customHeight="1">
      <c r="A85" s="38"/>
      <c r="B85" s="39"/>
      <c r="C85" s="40"/>
      <c r="D85" s="40"/>
      <c r="E85" s="40"/>
      <c r="F85" s="40"/>
      <c r="G85" s="40"/>
      <c r="H85" s="40"/>
      <c r="I85" s="40"/>
      <c r="J85" s="40"/>
      <c r="K85" s="40"/>
      <c r="L85" s="135"/>
      <c r="S85" s="38"/>
      <c r="T85" s="38"/>
      <c r="U85" s="38"/>
      <c r="V85" s="38"/>
      <c r="W85" s="38"/>
      <c r="X85" s="38"/>
      <c r="Y85" s="38"/>
      <c r="Z85" s="38"/>
      <c r="AA85" s="38"/>
      <c r="AB85" s="38"/>
      <c r="AC85" s="38"/>
      <c r="AD85" s="38"/>
      <c r="AE85" s="38"/>
    </row>
    <row r="86" s="11" customFormat="1" ht="29.28" customHeight="1">
      <c r="A86" s="178"/>
      <c r="B86" s="179"/>
      <c r="C86" s="180" t="s">
        <v>103</v>
      </c>
      <c r="D86" s="181" t="s">
        <v>54</v>
      </c>
      <c r="E86" s="181" t="s">
        <v>50</v>
      </c>
      <c r="F86" s="181" t="s">
        <v>51</v>
      </c>
      <c r="G86" s="181" t="s">
        <v>104</v>
      </c>
      <c r="H86" s="181" t="s">
        <v>105</v>
      </c>
      <c r="I86" s="181" t="s">
        <v>106</v>
      </c>
      <c r="J86" s="181" t="s">
        <v>92</v>
      </c>
      <c r="K86" s="182" t="s">
        <v>107</v>
      </c>
      <c r="L86" s="183"/>
      <c r="M86" s="92" t="s">
        <v>19</v>
      </c>
      <c r="N86" s="93" t="s">
        <v>39</v>
      </c>
      <c r="O86" s="93" t="s">
        <v>108</v>
      </c>
      <c r="P86" s="93" t="s">
        <v>109</v>
      </c>
      <c r="Q86" s="93" t="s">
        <v>110</v>
      </c>
      <c r="R86" s="93" t="s">
        <v>111</v>
      </c>
      <c r="S86" s="93" t="s">
        <v>112</v>
      </c>
      <c r="T86" s="94" t="s">
        <v>113</v>
      </c>
      <c r="U86" s="178"/>
      <c r="V86" s="178"/>
      <c r="W86" s="178"/>
      <c r="X86" s="178"/>
      <c r="Y86" s="178"/>
      <c r="Z86" s="178"/>
      <c r="AA86" s="178"/>
      <c r="AB86" s="178"/>
      <c r="AC86" s="178"/>
      <c r="AD86" s="178"/>
      <c r="AE86" s="178"/>
    </row>
    <row r="87" s="2" customFormat="1" ht="22.8" customHeight="1">
      <c r="A87" s="38"/>
      <c r="B87" s="39"/>
      <c r="C87" s="99" t="s">
        <v>114</v>
      </c>
      <c r="D87" s="40"/>
      <c r="E87" s="40"/>
      <c r="F87" s="40"/>
      <c r="G87" s="40"/>
      <c r="H87" s="40"/>
      <c r="I87" s="40"/>
      <c r="J87" s="184">
        <f>BK87</f>
        <v>0</v>
      </c>
      <c r="K87" s="40"/>
      <c r="L87" s="44"/>
      <c r="M87" s="95"/>
      <c r="N87" s="185"/>
      <c r="O87" s="96"/>
      <c r="P87" s="186">
        <f>P88</f>
        <v>0</v>
      </c>
      <c r="Q87" s="96"/>
      <c r="R87" s="186">
        <f>R88</f>
        <v>2701.9594729750002</v>
      </c>
      <c r="S87" s="96"/>
      <c r="T87" s="187">
        <f>T88</f>
        <v>3030.1479999999997</v>
      </c>
      <c r="U87" s="38"/>
      <c r="V87" s="38"/>
      <c r="W87" s="38"/>
      <c r="X87" s="38"/>
      <c r="Y87" s="38"/>
      <c r="Z87" s="38"/>
      <c r="AA87" s="38"/>
      <c r="AB87" s="38"/>
      <c r="AC87" s="38"/>
      <c r="AD87" s="38"/>
      <c r="AE87" s="38"/>
      <c r="AT87" s="17" t="s">
        <v>68</v>
      </c>
      <c r="AU87" s="17" t="s">
        <v>93</v>
      </c>
      <c r="BK87" s="188">
        <f>BK88</f>
        <v>0</v>
      </c>
    </row>
    <row r="88" s="12" customFormat="1" ht="25.92" customHeight="1">
      <c r="A88" s="12"/>
      <c r="B88" s="189"/>
      <c r="C88" s="190"/>
      <c r="D88" s="191" t="s">
        <v>68</v>
      </c>
      <c r="E88" s="192" t="s">
        <v>115</v>
      </c>
      <c r="F88" s="192" t="s">
        <v>116</v>
      </c>
      <c r="G88" s="190"/>
      <c r="H88" s="190"/>
      <c r="I88" s="193"/>
      <c r="J88" s="194">
        <f>BK88</f>
        <v>0</v>
      </c>
      <c r="K88" s="190"/>
      <c r="L88" s="195"/>
      <c r="M88" s="196"/>
      <c r="N88" s="197"/>
      <c r="O88" s="197"/>
      <c r="P88" s="198">
        <f>P89+P129+P133+P154+P163+P244</f>
        <v>0</v>
      </c>
      <c r="Q88" s="197"/>
      <c r="R88" s="198">
        <f>R89+R129+R133+R154+R163+R244</f>
        <v>2701.9594729750002</v>
      </c>
      <c r="S88" s="197"/>
      <c r="T88" s="199">
        <f>T89+T129+T133+T154+T163+T244</f>
        <v>3030.1479999999997</v>
      </c>
      <c r="U88" s="12"/>
      <c r="V88" s="12"/>
      <c r="W88" s="12"/>
      <c r="X88" s="12"/>
      <c r="Y88" s="12"/>
      <c r="Z88" s="12"/>
      <c r="AA88" s="12"/>
      <c r="AB88" s="12"/>
      <c r="AC88" s="12"/>
      <c r="AD88" s="12"/>
      <c r="AE88" s="12"/>
      <c r="AR88" s="200" t="s">
        <v>76</v>
      </c>
      <c r="AT88" s="201" t="s">
        <v>68</v>
      </c>
      <c r="AU88" s="201" t="s">
        <v>69</v>
      </c>
      <c r="AY88" s="200" t="s">
        <v>117</v>
      </c>
      <c r="BK88" s="202">
        <f>BK89+BK129+BK133+BK154+BK163+BK244</f>
        <v>0</v>
      </c>
    </row>
    <row r="89" s="12" customFormat="1" ht="22.8" customHeight="1">
      <c r="A89" s="12"/>
      <c r="B89" s="189"/>
      <c r="C89" s="190"/>
      <c r="D89" s="191" t="s">
        <v>68</v>
      </c>
      <c r="E89" s="203" t="s">
        <v>76</v>
      </c>
      <c r="F89" s="203" t="s">
        <v>118</v>
      </c>
      <c r="G89" s="190"/>
      <c r="H89" s="190"/>
      <c r="I89" s="193"/>
      <c r="J89" s="204">
        <f>BK89</f>
        <v>0</v>
      </c>
      <c r="K89" s="190"/>
      <c r="L89" s="195"/>
      <c r="M89" s="196"/>
      <c r="N89" s="197"/>
      <c r="O89" s="197"/>
      <c r="P89" s="198">
        <f>SUM(P90:P128)</f>
        <v>0</v>
      </c>
      <c r="Q89" s="197"/>
      <c r="R89" s="198">
        <f>SUM(R90:R128)</f>
        <v>2509.1390000000001</v>
      </c>
      <c r="S89" s="197"/>
      <c r="T89" s="199">
        <f>SUM(T90:T128)</f>
        <v>2834.7999999999997</v>
      </c>
      <c r="U89" s="12"/>
      <c r="V89" s="12"/>
      <c r="W89" s="12"/>
      <c r="X89" s="12"/>
      <c r="Y89" s="12"/>
      <c r="Z89" s="12"/>
      <c r="AA89" s="12"/>
      <c r="AB89" s="12"/>
      <c r="AC89" s="12"/>
      <c r="AD89" s="12"/>
      <c r="AE89" s="12"/>
      <c r="AR89" s="200" t="s">
        <v>76</v>
      </c>
      <c r="AT89" s="201" t="s">
        <v>68</v>
      </c>
      <c r="AU89" s="201" t="s">
        <v>76</v>
      </c>
      <c r="AY89" s="200" t="s">
        <v>117</v>
      </c>
      <c r="BK89" s="202">
        <f>SUM(BK90:BK128)</f>
        <v>0</v>
      </c>
    </row>
    <row r="90" s="2" customFormat="1" ht="37.8" customHeight="1">
      <c r="A90" s="38"/>
      <c r="B90" s="39"/>
      <c r="C90" s="205" t="s">
        <v>76</v>
      </c>
      <c r="D90" s="205" t="s">
        <v>119</v>
      </c>
      <c r="E90" s="206" t="s">
        <v>120</v>
      </c>
      <c r="F90" s="207" t="s">
        <v>121</v>
      </c>
      <c r="G90" s="208" t="s">
        <v>122</v>
      </c>
      <c r="H90" s="209">
        <v>2300</v>
      </c>
      <c r="I90" s="210"/>
      <c r="J90" s="211">
        <f>ROUND(I90*H90,2)</f>
        <v>0</v>
      </c>
      <c r="K90" s="207" t="s">
        <v>123</v>
      </c>
      <c r="L90" s="44"/>
      <c r="M90" s="212" t="s">
        <v>19</v>
      </c>
      <c r="N90" s="213" t="s">
        <v>40</v>
      </c>
      <c r="O90" s="84"/>
      <c r="P90" s="214">
        <f>O90*H90</f>
        <v>0</v>
      </c>
      <c r="Q90" s="214">
        <v>0</v>
      </c>
      <c r="R90" s="214">
        <f>Q90*H90</f>
        <v>0</v>
      </c>
      <c r="S90" s="214">
        <v>0.44</v>
      </c>
      <c r="T90" s="215">
        <f>S90*H90</f>
        <v>1012</v>
      </c>
      <c r="U90" s="38"/>
      <c r="V90" s="38"/>
      <c r="W90" s="38"/>
      <c r="X90" s="38"/>
      <c r="Y90" s="38"/>
      <c r="Z90" s="38"/>
      <c r="AA90" s="38"/>
      <c r="AB90" s="38"/>
      <c r="AC90" s="38"/>
      <c r="AD90" s="38"/>
      <c r="AE90" s="38"/>
      <c r="AR90" s="216" t="s">
        <v>124</v>
      </c>
      <c r="AT90" s="216" t="s">
        <v>119</v>
      </c>
      <c r="AU90" s="216" t="s">
        <v>78</v>
      </c>
      <c r="AY90" s="17" t="s">
        <v>117</v>
      </c>
      <c r="BE90" s="217">
        <f>IF(N90="základní",J90,0)</f>
        <v>0</v>
      </c>
      <c r="BF90" s="217">
        <f>IF(N90="snížená",J90,0)</f>
        <v>0</v>
      </c>
      <c r="BG90" s="217">
        <f>IF(N90="zákl. přenesená",J90,0)</f>
        <v>0</v>
      </c>
      <c r="BH90" s="217">
        <f>IF(N90="sníž. přenesená",J90,0)</f>
        <v>0</v>
      </c>
      <c r="BI90" s="217">
        <f>IF(N90="nulová",J90,0)</f>
        <v>0</v>
      </c>
      <c r="BJ90" s="17" t="s">
        <v>76</v>
      </c>
      <c r="BK90" s="217">
        <f>ROUND(I90*H90,2)</f>
        <v>0</v>
      </c>
      <c r="BL90" s="17" t="s">
        <v>124</v>
      </c>
      <c r="BM90" s="216" t="s">
        <v>125</v>
      </c>
    </row>
    <row r="91" s="2" customFormat="1">
      <c r="A91" s="38"/>
      <c r="B91" s="39"/>
      <c r="C91" s="40"/>
      <c r="D91" s="218" t="s">
        <v>126</v>
      </c>
      <c r="E91" s="40"/>
      <c r="F91" s="219" t="s">
        <v>127</v>
      </c>
      <c r="G91" s="40"/>
      <c r="H91" s="40"/>
      <c r="I91" s="220"/>
      <c r="J91" s="40"/>
      <c r="K91" s="40"/>
      <c r="L91" s="44"/>
      <c r="M91" s="221"/>
      <c r="N91" s="222"/>
      <c r="O91" s="84"/>
      <c r="P91" s="84"/>
      <c r="Q91" s="84"/>
      <c r="R91" s="84"/>
      <c r="S91" s="84"/>
      <c r="T91" s="85"/>
      <c r="U91" s="38"/>
      <c r="V91" s="38"/>
      <c r="W91" s="38"/>
      <c r="X91" s="38"/>
      <c r="Y91" s="38"/>
      <c r="Z91" s="38"/>
      <c r="AA91" s="38"/>
      <c r="AB91" s="38"/>
      <c r="AC91" s="38"/>
      <c r="AD91" s="38"/>
      <c r="AE91" s="38"/>
      <c r="AT91" s="17" t="s">
        <v>126</v>
      </c>
      <c r="AU91" s="17" t="s">
        <v>78</v>
      </c>
    </row>
    <row r="92" s="13" customFormat="1">
      <c r="A92" s="13"/>
      <c r="B92" s="223"/>
      <c r="C92" s="224"/>
      <c r="D92" s="218" t="s">
        <v>128</v>
      </c>
      <c r="E92" s="225" t="s">
        <v>19</v>
      </c>
      <c r="F92" s="226" t="s">
        <v>129</v>
      </c>
      <c r="G92" s="224"/>
      <c r="H92" s="227">
        <v>2300</v>
      </c>
      <c r="I92" s="228"/>
      <c r="J92" s="224"/>
      <c r="K92" s="224"/>
      <c r="L92" s="229"/>
      <c r="M92" s="230"/>
      <c r="N92" s="231"/>
      <c r="O92" s="231"/>
      <c r="P92" s="231"/>
      <c r="Q92" s="231"/>
      <c r="R92" s="231"/>
      <c r="S92" s="231"/>
      <c r="T92" s="232"/>
      <c r="U92" s="13"/>
      <c r="V92" s="13"/>
      <c r="W92" s="13"/>
      <c r="X92" s="13"/>
      <c r="Y92" s="13"/>
      <c r="Z92" s="13"/>
      <c r="AA92" s="13"/>
      <c r="AB92" s="13"/>
      <c r="AC92" s="13"/>
      <c r="AD92" s="13"/>
      <c r="AE92" s="13"/>
      <c r="AT92" s="233" t="s">
        <v>128</v>
      </c>
      <c r="AU92" s="233" t="s">
        <v>78</v>
      </c>
      <c r="AV92" s="13" t="s">
        <v>78</v>
      </c>
      <c r="AW92" s="13" t="s">
        <v>31</v>
      </c>
      <c r="AX92" s="13" t="s">
        <v>76</v>
      </c>
      <c r="AY92" s="233" t="s">
        <v>117</v>
      </c>
    </row>
    <row r="93" s="2" customFormat="1" ht="24.15" customHeight="1">
      <c r="A93" s="38"/>
      <c r="B93" s="39"/>
      <c r="C93" s="205" t="s">
        <v>78</v>
      </c>
      <c r="D93" s="205" t="s">
        <v>119</v>
      </c>
      <c r="E93" s="206" t="s">
        <v>130</v>
      </c>
      <c r="F93" s="207" t="s">
        <v>131</v>
      </c>
      <c r="G93" s="208" t="s">
        <v>122</v>
      </c>
      <c r="H93" s="209">
        <v>2300</v>
      </c>
      <c r="I93" s="210"/>
      <c r="J93" s="211">
        <f>ROUND(I93*H93,2)</f>
        <v>0</v>
      </c>
      <c r="K93" s="207" t="s">
        <v>123</v>
      </c>
      <c r="L93" s="44"/>
      <c r="M93" s="212" t="s">
        <v>19</v>
      </c>
      <c r="N93" s="213" t="s">
        <v>40</v>
      </c>
      <c r="O93" s="84"/>
      <c r="P93" s="214">
        <f>O93*H93</f>
        <v>0</v>
      </c>
      <c r="Q93" s="214">
        <v>0</v>
      </c>
      <c r="R93" s="214">
        <f>Q93*H93</f>
        <v>0</v>
      </c>
      <c r="S93" s="214">
        <v>0.45000000000000001</v>
      </c>
      <c r="T93" s="215">
        <f>S93*H93</f>
        <v>1035</v>
      </c>
      <c r="U93" s="38"/>
      <c r="V93" s="38"/>
      <c r="W93" s="38"/>
      <c r="X93" s="38"/>
      <c r="Y93" s="38"/>
      <c r="Z93" s="38"/>
      <c r="AA93" s="38"/>
      <c r="AB93" s="38"/>
      <c r="AC93" s="38"/>
      <c r="AD93" s="38"/>
      <c r="AE93" s="38"/>
      <c r="AR93" s="216" t="s">
        <v>124</v>
      </c>
      <c r="AT93" s="216" t="s">
        <v>119</v>
      </c>
      <c r="AU93" s="216" t="s">
        <v>78</v>
      </c>
      <c r="AY93" s="17" t="s">
        <v>117</v>
      </c>
      <c r="BE93" s="217">
        <f>IF(N93="základní",J93,0)</f>
        <v>0</v>
      </c>
      <c r="BF93" s="217">
        <f>IF(N93="snížená",J93,0)</f>
        <v>0</v>
      </c>
      <c r="BG93" s="217">
        <f>IF(N93="zákl. přenesená",J93,0)</f>
        <v>0</v>
      </c>
      <c r="BH93" s="217">
        <f>IF(N93="sníž. přenesená",J93,0)</f>
        <v>0</v>
      </c>
      <c r="BI93" s="217">
        <f>IF(N93="nulová",J93,0)</f>
        <v>0</v>
      </c>
      <c r="BJ93" s="17" t="s">
        <v>76</v>
      </c>
      <c r="BK93" s="217">
        <f>ROUND(I93*H93,2)</f>
        <v>0</v>
      </c>
      <c r="BL93" s="17" t="s">
        <v>124</v>
      </c>
      <c r="BM93" s="216" t="s">
        <v>132</v>
      </c>
    </row>
    <row r="94" s="2" customFormat="1">
      <c r="A94" s="38"/>
      <c r="B94" s="39"/>
      <c r="C94" s="40"/>
      <c r="D94" s="218" t="s">
        <v>126</v>
      </c>
      <c r="E94" s="40"/>
      <c r="F94" s="219" t="s">
        <v>127</v>
      </c>
      <c r="G94" s="40"/>
      <c r="H94" s="40"/>
      <c r="I94" s="220"/>
      <c r="J94" s="40"/>
      <c r="K94" s="40"/>
      <c r="L94" s="44"/>
      <c r="M94" s="221"/>
      <c r="N94" s="222"/>
      <c r="O94" s="84"/>
      <c r="P94" s="84"/>
      <c r="Q94" s="84"/>
      <c r="R94" s="84"/>
      <c r="S94" s="84"/>
      <c r="T94" s="85"/>
      <c r="U94" s="38"/>
      <c r="V94" s="38"/>
      <c r="W94" s="38"/>
      <c r="X94" s="38"/>
      <c r="Y94" s="38"/>
      <c r="Z94" s="38"/>
      <c r="AA94" s="38"/>
      <c r="AB94" s="38"/>
      <c r="AC94" s="38"/>
      <c r="AD94" s="38"/>
      <c r="AE94" s="38"/>
      <c r="AT94" s="17" t="s">
        <v>126</v>
      </c>
      <c r="AU94" s="17" t="s">
        <v>78</v>
      </c>
    </row>
    <row r="95" s="13" customFormat="1">
      <c r="A95" s="13"/>
      <c r="B95" s="223"/>
      <c r="C95" s="224"/>
      <c r="D95" s="218" t="s">
        <v>128</v>
      </c>
      <c r="E95" s="225" t="s">
        <v>19</v>
      </c>
      <c r="F95" s="226" t="s">
        <v>133</v>
      </c>
      <c r="G95" s="224"/>
      <c r="H95" s="227">
        <v>2300</v>
      </c>
      <c r="I95" s="228"/>
      <c r="J95" s="224"/>
      <c r="K95" s="224"/>
      <c r="L95" s="229"/>
      <c r="M95" s="230"/>
      <c r="N95" s="231"/>
      <c r="O95" s="231"/>
      <c r="P95" s="231"/>
      <c r="Q95" s="231"/>
      <c r="R95" s="231"/>
      <c r="S95" s="231"/>
      <c r="T95" s="232"/>
      <c r="U95" s="13"/>
      <c r="V95" s="13"/>
      <c r="W95" s="13"/>
      <c r="X95" s="13"/>
      <c r="Y95" s="13"/>
      <c r="Z95" s="13"/>
      <c r="AA95" s="13"/>
      <c r="AB95" s="13"/>
      <c r="AC95" s="13"/>
      <c r="AD95" s="13"/>
      <c r="AE95" s="13"/>
      <c r="AT95" s="233" t="s">
        <v>128</v>
      </c>
      <c r="AU95" s="233" t="s">
        <v>78</v>
      </c>
      <c r="AV95" s="13" t="s">
        <v>78</v>
      </c>
      <c r="AW95" s="13" t="s">
        <v>31</v>
      </c>
      <c r="AX95" s="13" t="s">
        <v>76</v>
      </c>
      <c r="AY95" s="233" t="s">
        <v>117</v>
      </c>
    </row>
    <row r="96" s="2" customFormat="1" ht="14.4" customHeight="1">
      <c r="A96" s="38"/>
      <c r="B96" s="39"/>
      <c r="C96" s="205" t="s">
        <v>134</v>
      </c>
      <c r="D96" s="205" t="s">
        <v>119</v>
      </c>
      <c r="E96" s="206" t="s">
        <v>135</v>
      </c>
      <c r="F96" s="207" t="s">
        <v>136</v>
      </c>
      <c r="G96" s="208" t="s">
        <v>122</v>
      </c>
      <c r="H96" s="209">
        <v>2300</v>
      </c>
      <c r="I96" s="210"/>
      <c r="J96" s="211">
        <f>ROUND(I96*H96,2)</f>
        <v>0</v>
      </c>
      <c r="K96" s="207" t="s">
        <v>137</v>
      </c>
      <c r="L96" s="44"/>
      <c r="M96" s="212" t="s">
        <v>19</v>
      </c>
      <c r="N96" s="213" t="s">
        <v>40</v>
      </c>
      <c r="O96" s="84"/>
      <c r="P96" s="214">
        <f>O96*H96</f>
        <v>0</v>
      </c>
      <c r="Q96" s="214">
        <v>0.00012999999999999999</v>
      </c>
      <c r="R96" s="214">
        <f>Q96*H96</f>
        <v>0.29899999999999999</v>
      </c>
      <c r="S96" s="214">
        <v>0.307</v>
      </c>
      <c r="T96" s="215">
        <f>S96*H96</f>
        <v>706.10000000000002</v>
      </c>
      <c r="U96" s="38"/>
      <c r="V96" s="38"/>
      <c r="W96" s="38"/>
      <c r="X96" s="38"/>
      <c r="Y96" s="38"/>
      <c r="Z96" s="38"/>
      <c r="AA96" s="38"/>
      <c r="AB96" s="38"/>
      <c r="AC96" s="38"/>
      <c r="AD96" s="38"/>
      <c r="AE96" s="38"/>
      <c r="AR96" s="216" t="s">
        <v>124</v>
      </c>
      <c r="AT96" s="216" t="s">
        <v>119</v>
      </c>
      <c r="AU96" s="216" t="s">
        <v>78</v>
      </c>
      <c r="AY96" s="17" t="s">
        <v>117</v>
      </c>
      <c r="BE96" s="217">
        <f>IF(N96="základní",J96,0)</f>
        <v>0</v>
      </c>
      <c r="BF96" s="217">
        <f>IF(N96="snížená",J96,0)</f>
        <v>0</v>
      </c>
      <c r="BG96" s="217">
        <f>IF(N96="zákl. přenesená",J96,0)</f>
        <v>0</v>
      </c>
      <c r="BH96" s="217">
        <f>IF(N96="sníž. přenesená",J96,0)</f>
        <v>0</v>
      </c>
      <c r="BI96" s="217">
        <f>IF(N96="nulová",J96,0)</f>
        <v>0</v>
      </c>
      <c r="BJ96" s="17" t="s">
        <v>76</v>
      </c>
      <c r="BK96" s="217">
        <f>ROUND(I96*H96,2)</f>
        <v>0</v>
      </c>
      <c r="BL96" s="17" t="s">
        <v>124</v>
      </c>
      <c r="BM96" s="216" t="s">
        <v>138</v>
      </c>
    </row>
    <row r="97" s="13" customFormat="1">
      <c r="A97" s="13"/>
      <c r="B97" s="223"/>
      <c r="C97" s="224"/>
      <c r="D97" s="218" t="s">
        <v>128</v>
      </c>
      <c r="E97" s="225" t="s">
        <v>19</v>
      </c>
      <c r="F97" s="226" t="s">
        <v>129</v>
      </c>
      <c r="G97" s="224"/>
      <c r="H97" s="227">
        <v>2300</v>
      </c>
      <c r="I97" s="228"/>
      <c r="J97" s="224"/>
      <c r="K97" s="224"/>
      <c r="L97" s="229"/>
      <c r="M97" s="230"/>
      <c r="N97" s="231"/>
      <c r="O97" s="231"/>
      <c r="P97" s="231"/>
      <c r="Q97" s="231"/>
      <c r="R97" s="231"/>
      <c r="S97" s="231"/>
      <c r="T97" s="232"/>
      <c r="U97" s="13"/>
      <c r="V97" s="13"/>
      <c r="W97" s="13"/>
      <c r="X97" s="13"/>
      <c r="Y97" s="13"/>
      <c r="Z97" s="13"/>
      <c r="AA97" s="13"/>
      <c r="AB97" s="13"/>
      <c r="AC97" s="13"/>
      <c r="AD97" s="13"/>
      <c r="AE97" s="13"/>
      <c r="AT97" s="233" t="s">
        <v>128</v>
      </c>
      <c r="AU97" s="233" t="s">
        <v>78</v>
      </c>
      <c r="AV97" s="13" t="s">
        <v>78</v>
      </c>
      <c r="AW97" s="13" t="s">
        <v>31</v>
      </c>
      <c r="AX97" s="13" t="s">
        <v>76</v>
      </c>
      <c r="AY97" s="233" t="s">
        <v>117</v>
      </c>
    </row>
    <row r="98" s="2" customFormat="1" ht="24.15" customHeight="1">
      <c r="A98" s="38"/>
      <c r="B98" s="39"/>
      <c r="C98" s="205" t="s">
        <v>124</v>
      </c>
      <c r="D98" s="205" t="s">
        <v>119</v>
      </c>
      <c r="E98" s="206" t="s">
        <v>139</v>
      </c>
      <c r="F98" s="207" t="s">
        <v>140</v>
      </c>
      <c r="G98" s="208" t="s">
        <v>141</v>
      </c>
      <c r="H98" s="209">
        <v>250</v>
      </c>
      <c r="I98" s="210"/>
      <c r="J98" s="211">
        <f>ROUND(I98*H98,2)</f>
        <v>0</v>
      </c>
      <c r="K98" s="207" t="s">
        <v>123</v>
      </c>
      <c r="L98" s="44"/>
      <c r="M98" s="212" t="s">
        <v>19</v>
      </c>
      <c r="N98" s="213" t="s">
        <v>40</v>
      </c>
      <c r="O98" s="84"/>
      <c r="P98" s="214">
        <f>O98*H98</f>
        <v>0</v>
      </c>
      <c r="Q98" s="214">
        <v>0</v>
      </c>
      <c r="R98" s="214">
        <f>Q98*H98</f>
        <v>0</v>
      </c>
      <c r="S98" s="214">
        <v>0.28999999999999998</v>
      </c>
      <c r="T98" s="215">
        <f>S98*H98</f>
        <v>72.5</v>
      </c>
      <c r="U98" s="38"/>
      <c r="V98" s="38"/>
      <c r="W98" s="38"/>
      <c r="X98" s="38"/>
      <c r="Y98" s="38"/>
      <c r="Z98" s="38"/>
      <c r="AA98" s="38"/>
      <c r="AB98" s="38"/>
      <c r="AC98" s="38"/>
      <c r="AD98" s="38"/>
      <c r="AE98" s="38"/>
      <c r="AR98" s="216" t="s">
        <v>124</v>
      </c>
      <c r="AT98" s="216" t="s">
        <v>119</v>
      </c>
      <c r="AU98" s="216" t="s">
        <v>78</v>
      </c>
      <c r="AY98" s="17" t="s">
        <v>117</v>
      </c>
      <c r="BE98" s="217">
        <f>IF(N98="základní",J98,0)</f>
        <v>0</v>
      </c>
      <c r="BF98" s="217">
        <f>IF(N98="snížená",J98,0)</f>
        <v>0</v>
      </c>
      <c r="BG98" s="217">
        <f>IF(N98="zákl. přenesená",J98,0)</f>
        <v>0</v>
      </c>
      <c r="BH98" s="217">
        <f>IF(N98="sníž. přenesená",J98,0)</f>
        <v>0</v>
      </c>
      <c r="BI98" s="217">
        <f>IF(N98="nulová",J98,0)</f>
        <v>0</v>
      </c>
      <c r="BJ98" s="17" t="s">
        <v>76</v>
      </c>
      <c r="BK98" s="217">
        <f>ROUND(I98*H98,2)</f>
        <v>0</v>
      </c>
      <c r="BL98" s="17" t="s">
        <v>124</v>
      </c>
      <c r="BM98" s="216" t="s">
        <v>142</v>
      </c>
    </row>
    <row r="99" s="2" customFormat="1">
      <c r="A99" s="38"/>
      <c r="B99" s="39"/>
      <c r="C99" s="40"/>
      <c r="D99" s="218" t="s">
        <v>126</v>
      </c>
      <c r="E99" s="40"/>
      <c r="F99" s="219" t="s">
        <v>143</v>
      </c>
      <c r="G99" s="40"/>
      <c r="H99" s="40"/>
      <c r="I99" s="220"/>
      <c r="J99" s="40"/>
      <c r="K99" s="40"/>
      <c r="L99" s="44"/>
      <c r="M99" s="221"/>
      <c r="N99" s="222"/>
      <c r="O99" s="84"/>
      <c r="P99" s="84"/>
      <c r="Q99" s="84"/>
      <c r="R99" s="84"/>
      <c r="S99" s="84"/>
      <c r="T99" s="85"/>
      <c r="U99" s="38"/>
      <c r="V99" s="38"/>
      <c r="W99" s="38"/>
      <c r="X99" s="38"/>
      <c r="Y99" s="38"/>
      <c r="Z99" s="38"/>
      <c r="AA99" s="38"/>
      <c r="AB99" s="38"/>
      <c r="AC99" s="38"/>
      <c r="AD99" s="38"/>
      <c r="AE99" s="38"/>
      <c r="AT99" s="17" t="s">
        <v>126</v>
      </c>
      <c r="AU99" s="17" t="s">
        <v>78</v>
      </c>
    </row>
    <row r="100" s="13" customFormat="1">
      <c r="A100" s="13"/>
      <c r="B100" s="223"/>
      <c r="C100" s="224"/>
      <c r="D100" s="218" t="s">
        <v>128</v>
      </c>
      <c r="E100" s="225" t="s">
        <v>19</v>
      </c>
      <c r="F100" s="226" t="s">
        <v>144</v>
      </c>
      <c r="G100" s="224"/>
      <c r="H100" s="227">
        <v>250</v>
      </c>
      <c r="I100" s="228"/>
      <c r="J100" s="224"/>
      <c r="K100" s="224"/>
      <c r="L100" s="229"/>
      <c r="M100" s="230"/>
      <c r="N100" s="231"/>
      <c r="O100" s="231"/>
      <c r="P100" s="231"/>
      <c r="Q100" s="231"/>
      <c r="R100" s="231"/>
      <c r="S100" s="231"/>
      <c r="T100" s="232"/>
      <c r="U100" s="13"/>
      <c r="V100" s="13"/>
      <c r="W100" s="13"/>
      <c r="X100" s="13"/>
      <c r="Y100" s="13"/>
      <c r="Z100" s="13"/>
      <c r="AA100" s="13"/>
      <c r="AB100" s="13"/>
      <c r="AC100" s="13"/>
      <c r="AD100" s="13"/>
      <c r="AE100" s="13"/>
      <c r="AT100" s="233" t="s">
        <v>128</v>
      </c>
      <c r="AU100" s="233" t="s">
        <v>78</v>
      </c>
      <c r="AV100" s="13" t="s">
        <v>78</v>
      </c>
      <c r="AW100" s="13" t="s">
        <v>31</v>
      </c>
      <c r="AX100" s="13" t="s">
        <v>76</v>
      </c>
      <c r="AY100" s="233" t="s">
        <v>117</v>
      </c>
    </row>
    <row r="101" s="2" customFormat="1" ht="24.15" customHeight="1">
      <c r="A101" s="38"/>
      <c r="B101" s="39"/>
      <c r="C101" s="205" t="s">
        <v>145</v>
      </c>
      <c r="D101" s="205" t="s">
        <v>119</v>
      </c>
      <c r="E101" s="206" t="s">
        <v>146</v>
      </c>
      <c r="F101" s="207" t="s">
        <v>147</v>
      </c>
      <c r="G101" s="208" t="s">
        <v>141</v>
      </c>
      <c r="H101" s="209">
        <v>80</v>
      </c>
      <c r="I101" s="210"/>
      <c r="J101" s="211">
        <f>ROUND(I101*H101,2)</f>
        <v>0</v>
      </c>
      <c r="K101" s="207" t="s">
        <v>123</v>
      </c>
      <c r="L101" s="44"/>
      <c r="M101" s="212" t="s">
        <v>19</v>
      </c>
      <c r="N101" s="213" t="s">
        <v>40</v>
      </c>
      <c r="O101" s="84"/>
      <c r="P101" s="214">
        <f>O101*H101</f>
        <v>0</v>
      </c>
      <c r="Q101" s="214">
        <v>0</v>
      </c>
      <c r="R101" s="214">
        <f>Q101*H101</f>
        <v>0</v>
      </c>
      <c r="S101" s="214">
        <v>0.11500000000000001</v>
      </c>
      <c r="T101" s="215">
        <f>S101*H101</f>
        <v>9.2000000000000011</v>
      </c>
      <c r="U101" s="38"/>
      <c r="V101" s="38"/>
      <c r="W101" s="38"/>
      <c r="X101" s="38"/>
      <c r="Y101" s="38"/>
      <c r="Z101" s="38"/>
      <c r="AA101" s="38"/>
      <c r="AB101" s="38"/>
      <c r="AC101" s="38"/>
      <c r="AD101" s="38"/>
      <c r="AE101" s="38"/>
      <c r="AR101" s="216" t="s">
        <v>124</v>
      </c>
      <c r="AT101" s="216" t="s">
        <v>119</v>
      </c>
      <c r="AU101" s="216" t="s">
        <v>78</v>
      </c>
      <c r="AY101" s="17" t="s">
        <v>117</v>
      </c>
      <c r="BE101" s="217">
        <f>IF(N101="základní",J101,0)</f>
        <v>0</v>
      </c>
      <c r="BF101" s="217">
        <f>IF(N101="snížená",J101,0)</f>
        <v>0</v>
      </c>
      <c r="BG101" s="217">
        <f>IF(N101="zákl. přenesená",J101,0)</f>
        <v>0</v>
      </c>
      <c r="BH101" s="217">
        <f>IF(N101="sníž. přenesená",J101,0)</f>
        <v>0</v>
      </c>
      <c r="BI101" s="217">
        <f>IF(N101="nulová",J101,0)</f>
        <v>0</v>
      </c>
      <c r="BJ101" s="17" t="s">
        <v>76</v>
      </c>
      <c r="BK101" s="217">
        <f>ROUND(I101*H101,2)</f>
        <v>0</v>
      </c>
      <c r="BL101" s="17" t="s">
        <v>124</v>
      </c>
      <c r="BM101" s="216" t="s">
        <v>148</v>
      </c>
    </row>
    <row r="102" s="2" customFormat="1">
      <c r="A102" s="38"/>
      <c r="B102" s="39"/>
      <c r="C102" s="40"/>
      <c r="D102" s="218" t="s">
        <v>126</v>
      </c>
      <c r="E102" s="40"/>
      <c r="F102" s="219" t="s">
        <v>143</v>
      </c>
      <c r="G102" s="40"/>
      <c r="H102" s="40"/>
      <c r="I102" s="220"/>
      <c r="J102" s="40"/>
      <c r="K102" s="40"/>
      <c r="L102" s="44"/>
      <c r="M102" s="221"/>
      <c r="N102" s="222"/>
      <c r="O102" s="84"/>
      <c r="P102" s="84"/>
      <c r="Q102" s="84"/>
      <c r="R102" s="84"/>
      <c r="S102" s="84"/>
      <c r="T102" s="85"/>
      <c r="U102" s="38"/>
      <c r="V102" s="38"/>
      <c r="W102" s="38"/>
      <c r="X102" s="38"/>
      <c r="Y102" s="38"/>
      <c r="Z102" s="38"/>
      <c r="AA102" s="38"/>
      <c r="AB102" s="38"/>
      <c r="AC102" s="38"/>
      <c r="AD102" s="38"/>
      <c r="AE102" s="38"/>
      <c r="AT102" s="17" t="s">
        <v>126</v>
      </c>
      <c r="AU102" s="17" t="s">
        <v>78</v>
      </c>
    </row>
    <row r="103" s="13" customFormat="1">
      <c r="A103" s="13"/>
      <c r="B103" s="223"/>
      <c r="C103" s="224"/>
      <c r="D103" s="218" t="s">
        <v>128</v>
      </c>
      <c r="E103" s="225" t="s">
        <v>19</v>
      </c>
      <c r="F103" s="226" t="s">
        <v>149</v>
      </c>
      <c r="G103" s="224"/>
      <c r="H103" s="227">
        <v>80</v>
      </c>
      <c r="I103" s="228"/>
      <c r="J103" s="224"/>
      <c r="K103" s="224"/>
      <c r="L103" s="229"/>
      <c r="M103" s="230"/>
      <c r="N103" s="231"/>
      <c r="O103" s="231"/>
      <c r="P103" s="231"/>
      <c r="Q103" s="231"/>
      <c r="R103" s="231"/>
      <c r="S103" s="231"/>
      <c r="T103" s="232"/>
      <c r="U103" s="13"/>
      <c r="V103" s="13"/>
      <c r="W103" s="13"/>
      <c r="X103" s="13"/>
      <c r="Y103" s="13"/>
      <c r="Z103" s="13"/>
      <c r="AA103" s="13"/>
      <c r="AB103" s="13"/>
      <c r="AC103" s="13"/>
      <c r="AD103" s="13"/>
      <c r="AE103" s="13"/>
      <c r="AT103" s="233" t="s">
        <v>128</v>
      </c>
      <c r="AU103" s="233" t="s">
        <v>78</v>
      </c>
      <c r="AV103" s="13" t="s">
        <v>78</v>
      </c>
      <c r="AW103" s="13" t="s">
        <v>31</v>
      </c>
      <c r="AX103" s="13" t="s">
        <v>76</v>
      </c>
      <c r="AY103" s="233" t="s">
        <v>117</v>
      </c>
    </row>
    <row r="104" s="2" customFormat="1" ht="24.15" customHeight="1">
      <c r="A104" s="38"/>
      <c r="B104" s="39"/>
      <c r="C104" s="205" t="s">
        <v>150</v>
      </c>
      <c r="D104" s="205" t="s">
        <v>119</v>
      </c>
      <c r="E104" s="206" t="s">
        <v>151</v>
      </c>
      <c r="F104" s="207" t="s">
        <v>152</v>
      </c>
      <c r="G104" s="208" t="s">
        <v>153</v>
      </c>
      <c r="H104" s="209">
        <v>1150</v>
      </c>
      <c r="I104" s="210"/>
      <c r="J104" s="211">
        <f>ROUND(I104*H104,2)</f>
        <v>0</v>
      </c>
      <c r="K104" s="207" t="s">
        <v>123</v>
      </c>
      <c r="L104" s="44"/>
      <c r="M104" s="212" t="s">
        <v>19</v>
      </c>
      <c r="N104" s="213" t="s">
        <v>40</v>
      </c>
      <c r="O104" s="84"/>
      <c r="P104" s="214">
        <f>O104*H104</f>
        <v>0</v>
      </c>
      <c r="Q104" s="214">
        <v>0</v>
      </c>
      <c r="R104" s="214">
        <f>Q104*H104</f>
        <v>0</v>
      </c>
      <c r="S104" s="214">
        <v>0</v>
      </c>
      <c r="T104" s="215">
        <f>S104*H104</f>
        <v>0</v>
      </c>
      <c r="U104" s="38"/>
      <c r="V104" s="38"/>
      <c r="W104" s="38"/>
      <c r="X104" s="38"/>
      <c r="Y104" s="38"/>
      <c r="Z104" s="38"/>
      <c r="AA104" s="38"/>
      <c r="AB104" s="38"/>
      <c r="AC104" s="38"/>
      <c r="AD104" s="38"/>
      <c r="AE104" s="38"/>
      <c r="AR104" s="216" t="s">
        <v>124</v>
      </c>
      <c r="AT104" s="216" t="s">
        <v>119</v>
      </c>
      <c r="AU104" s="216" t="s">
        <v>78</v>
      </c>
      <c r="AY104" s="17" t="s">
        <v>117</v>
      </c>
      <c r="BE104" s="217">
        <f>IF(N104="základní",J104,0)</f>
        <v>0</v>
      </c>
      <c r="BF104" s="217">
        <f>IF(N104="snížená",J104,0)</f>
        <v>0</v>
      </c>
      <c r="BG104" s="217">
        <f>IF(N104="zákl. přenesená",J104,0)</f>
        <v>0</v>
      </c>
      <c r="BH104" s="217">
        <f>IF(N104="sníž. přenesená",J104,0)</f>
        <v>0</v>
      </c>
      <c r="BI104" s="217">
        <f>IF(N104="nulová",J104,0)</f>
        <v>0</v>
      </c>
      <c r="BJ104" s="17" t="s">
        <v>76</v>
      </c>
      <c r="BK104" s="217">
        <f>ROUND(I104*H104,2)</f>
        <v>0</v>
      </c>
      <c r="BL104" s="17" t="s">
        <v>124</v>
      </c>
      <c r="BM104" s="216" t="s">
        <v>154</v>
      </c>
    </row>
    <row r="105" s="2" customFormat="1">
      <c r="A105" s="38"/>
      <c r="B105" s="39"/>
      <c r="C105" s="40"/>
      <c r="D105" s="218" t="s">
        <v>126</v>
      </c>
      <c r="E105" s="40"/>
      <c r="F105" s="219" t="s">
        <v>155</v>
      </c>
      <c r="G105" s="40"/>
      <c r="H105" s="40"/>
      <c r="I105" s="220"/>
      <c r="J105" s="40"/>
      <c r="K105" s="40"/>
      <c r="L105" s="44"/>
      <c r="M105" s="221"/>
      <c r="N105" s="222"/>
      <c r="O105" s="84"/>
      <c r="P105" s="84"/>
      <c r="Q105" s="84"/>
      <c r="R105" s="84"/>
      <c r="S105" s="84"/>
      <c r="T105" s="85"/>
      <c r="U105" s="38"/>
      <c r="V105" s="38"/>
      <c r="W105" s="38"/>
      <c r="X105" s="38"/>
      <c r="Y105" s="38"/>
      <c r="Z105" s="38"/>
      <c r="AA105" s="38"/>
      <c r="AB105" s="38"/>
      <c r="AC105" s="38"/>
      <c r="AD105" s="38"/>
      <c r="AE105" s="38"/>
      <c r="AT105" s="17" t="s">
        <v>126</v>
      </c>
      <c r="AU105" s="17" t="s">
        <v>78</v>
      </c>
    </row>
    <row r="106" s="13" customFormat="1">
      <c r="A106" s="13"/>
      <c r="B106" s="223"/>
      <c r="C106" s="224"/>
      <c r="D106" s="218" t="s">
        <v>128</v>
      </c>
      <c r="E106" s="225" t="s">
        <v>19</v>
      </c>
      <c r="F106" s="226" t="s">
        <v>156</v>
      </c>
      <c r="G106" s="224"/>
      <c r="H106" s="227">
        <v>1150</v>
      </c>
      <c r="I106" s="228"/>
      <c r="J106" s="224"/>
      <c r="K106" s="224"/>
      <c r="L106" s="229"/>
      <c r="M106" s="230"/>
      <c r="N106" s="231"/>
      <c r="O106" s="231"/>
      <c r="P106" s="231"/>
      <c r="Q106" s="231"/>
      <c r="R106" s="231"/>
      <c r="S106" s="231"/>
      <c r="T106" s="232"/>
      <c r="U106" s="13"/>
      <c r="V106" s="13"/>
      <c r="W106" s="13"/>
      <c r="X106" s="13"/>
      <c r="Y106" s="13"/>
      <c r="Z106" s="13"/>
      <c r="AA106" s="13"/>
      <c r="AB106" s="13"/>
      <c r="AC106" s="13"/>
      <c r="AD106" s="13"/>
      <c r="AE106" s="13"/>
      <c r="AT106" s="233" t="s">
        <v>128</v>
      </c>
      <c r="AU106" s="233" t="s">
        <v>78</v>
      </c>
      <c r="AV106" s="13" t="s">
        <v>78</v>
      </c>
      <c r="AW106" s="13" t="s">
        <v>31</v>
      </c>
      <c r="AX106" s="13" t="s">
        <v>76</v>
      </c>
      <c r="AY106" s="233" t="s">
        <v>117</v>
      </c>
    </row>
    <row r="107" s="2" customFormat="1" ht="24.15" customHeight="1">
      <c r="A107" s="38"/>
      <c r="B107" s="39"/>
      <c r="C107" s="205" t="s">
        <v>157</v>
      </c>
      <c r="D107" s="205" t="s">
        <v>119</v>
      </c>
      <c r="E107" s="206" t="s">
        <v>158</v>
      </c>
      <c r="F107" s="207" t="s">
        <v>159</v>
      </c>
      <c r="G107" s="208" t="s">
        <v>153</v>
      </c>
      <c r="H107" s="209">
        <v>345</v>
      </c>
      <c r="I107" s="210"/>
      <c r="J107" s="211">
        <f>ROUND(I107*H107,2)</f>
        <v>0</v>
      </c>
      <c r="K107" s="207" t="s">
        <v>123</v>
      </c>
      <c r="L107" s="44"/>
      <c r="M107" s="212" t="s">
        <v>19</v>
      </c>
      <c r="N107" s="213" t="s">
        <v>40</v>
      </c>
      <c r="O107" s="84"/>
      <c r="P107" s="214">
        <f>O107*H107</f>
        <v>0</v>
      </c>
      <c r="Q107" s="214">
        <v>0</v>
      </c>
      <c r="R107" s="214">
        <f>Q107*H107</f>
        <v>0</v>
      </c>
      <c r="S107" s="214">
        <v>0</v>
      </c>
      <c r="T107" s="215">
        <f>S107*H107</f>
        <v>0</v>
      </c>
      <c r="U107" s="38"/>
      <c r="V107" s="38"/>
      <c r="W107" s="38"/>
      <c r="X107" s="38"/>
      <c r="Y107" s="38"/>
      <c r="Z107" s="38"/>
      <c r="AA107" s="38"/>
      <c r="AB107" s="38"/>
      <c r="AC107" s="38"/>
      <c r="AD107" s="38"/>
      <c r="AE107" s="38"/>
      <c r="AR107" s="216" t="s">
        <v>124</v>
      </c>
      <c r="AT107" s="216" t="s">
        <v>119</v>
      </c>
      <c r="AU107" s="216" t="s">
        <v>78</v>
      </c>
      <c r="AY107" s="17" t="s">
        <v>117</v>
      </c>
      <c r="BE107" s="217">
        <f>IF(N107="základní",J107,0)</f>
        <v>0</v>
      </c>
      <c r="BF107" s="217">
        <f>IF(N107="snížená",J107,0)</f>
        <v>0</v>
      </c>
      <c r="BG107" s="217">
        <f>IF(N107="zákl. přenesená",J107,0)</f>
        <v>0</v>
      </c>
      <c r="BH107" s="217">
        <f>IF(N107="sníž. přenesená",J107,0)</f>
        <v>0</v>
      </c>
      <c r="BI107" s="217">
        <f>IF(N107="nulová",J107,0)</f>
        <v>0</v>
      </c>
      <c r="BJ107" s="17" t="s">
        <v>76</v>
      </c>
      <c r="BK107" s="217">
        <f>ROUND(I107*H107,2)</f>
        <v>0</v>
      </c>
      <c r="BL107" s="17" t="s">
        <v>124</v>
      </c>
      <c r="BM107" s="216" t="s">
        <v>160</v>
      </c>
    </row>
    <row r="108" s="2" customFormat="1">
      <c r="A108" s="38"/>
      <c r="B108" s="39"/>
      <c r="C108" s="40"/>
      <c r="D108" s="218" t="s">
        <v>126</v>
      </c>
      <c r="E108" s="40"/>
      <c r="F108" s="219" t="s">
        <v>155</v>
      </c>
      <c r="G108" s="40"/>
      <c r="H108" s="40"/>
      <c r="I108" s="220"/>
      <c r="J108" s="40"/>
      <c r="K108" s="40"/>
      <c r="L108" s="44"/>
      <c r="M108" s="221"/>
      <c r="N108" s="222"/>
      <c r="O108" s="84"/>
      <c r="P108" s="84"/>
      <c r="Q108" s="84"/>
      <c r="R108" s="84"/>
      <c r="S108" s="84"/>
      <c r="T108" s="85"/>
      <c r="U108" s="38"/>
      <c r="V108" s="38"/>
      <c r="W108" s="38"/>
      <c r="X108" s="38"/>
      <c r="Y108" s="38"/>
      <c r="Z108" s="38"/>
      <c r="AA108" s="38"/>
      <c r="AB108" s="38"/>
      <c r="AC108" s="38"/>
      <c r="AD108" s="38"/>
      <c r="AE108" s="38"/>
      <c r="AT108" s="17" t="s">
        <v>126</v>
      </c>
      <c r="AU108" s="17" t="s">
        <v>78</v>
      </c>
    </row>
    <row r="109" s="13" customFormat="1">
      <c r="A109" s="13"/>
      <c r="B109" s="223"/>
      <c r="C109" s="224"/>
      <c r="D109" s="218" t="s">
        <v>128</v>
      </c>
      <c r="E109" s="225" t="s">
        <v>19</v>
      </c>
      <c r="F109" s="226" t="s">
        <v>161</v>
      </c>
      <c r="G109" s="224"/>
      <c r="H109" s="227">
        <v>345</v>
      </c>
      <c r="I109" s="228"/>
      <c r="J109" s="224"/>
      <c r="K109" s="224"/>
      <c r="L109" s="229"/>
      <c r="M109" s="230"/>
      <c r="N109" s="231"/>
      <c r="O109" s="231"/>
      <c r="P109" s="231"/>
      <c r="Q109" s="231"/>
      <c r="R109" s="231"/>
      <c r="S109" s="231"/>
      <c r="T109" s="232"/>
      <c r="U109" s="13"/>
      <c r="V109" s="13"/>
      <c r="W109" s="13"/>
      <c r="X109" s="13"/>
      <c r="Y109" s="13"/>
      <c r="Z109" s="13"/>
      <c r="AA109" s="13"/>
      <c r="AB109" s="13"/>
      <c r="AC109" s="13"/>
      <c r="AD109" s="13"/>
      <c r="AE109" s="13"/>
      <c r="AT109" s="233" t="s">
        <v>128</v>
      </c>
      <c r="AU109" s="233" t="s">
        <v>78</v>
      </c>
      <c r="AV109" s="13" t="s">
        <v>78</v>
      </c>
      <c r="AW109" s="13" t="s">
        <v>31</v>
      </c>
      <c r="AX109" s="13" t="s">
        <v>76</v>
      </c>
      <c r="AY109" s="233" t="s">
        <v>117</v>
      </c>
    </row>
    <row r="110" s="2" customFormat="1" ht="24.15" customHeight="1">
      <c r="A110" s="38"/>
      <c r="B110" s="39"/>
      <c r="C110" s="205" t="s">
        <v>162</v>
      </c>
      <c r="D110" s="205" t="s">
        <v>119</v>
      </c>
      <c r="E110" s="206" t="s">
        <v>163</v>
      </c>
      <c r="F110" s="207" t="s">
        <v>164</v>
      </c>
      <c r="G110" s="208" t="s">
        <v>153</v>
      </c>
      <c r="H110" s="209">
        <v>1150</v>
      </c>
      <c r="I110" s="210"/>
      <c r="J110" s="211">
        <f>ROUND(I110*H110,2)</f>
        <v>0</v>
      </c>
      <c r="K110" s="207" t="s">
        <v>123</v>
      </c>
      <c r="L110" s="44"/>
      <c r="M110" s="212" t="s">
        <v>19</v>
      </c>
      <c r="N110" s="213" t="s">
        <v>40</v>
      </c>
      <c r="O110" s="84"/>
      <c r="P110" s="214">
        <f>O110*H110</f>
        <v>0</v>
      </c>
      <c r="Q110" s="214">
        <v>0</v>
      </c>
      <c r="R110" s="214">
        <f>Q110*H110</f>
        <v>0</v>
      </c>
      <c r="S110" s="214">
        <v>0</v>
      </c>
      <c r="T110" s="215">
        <f>S110*H110</f>
        <v>0</v>
      </c>
      <c r="U110" s="38"/>
      <c r="V110" s="38"/>
      <c r="W110" s="38"/>
      <c r="X110" s="38"/>
      <c r="Y110" s="38"/>
      <c r="Z110" s="38"/>
      <c r="AA110" s="38"/>
      <c r="AB110" s="38"/>
      <c r="AC110" s="38"/>
      <c r="AD110" s="38"/>
      <c r="AE110" s="38"/>
      <c r="AR110" s="216" t="s">
        <v>124</v>
      </c>
      <c r="AT110" s="216" t="s">
        <v>119</v>
      </c>
      <c r="AU110" s="216" t="s">
        <v>78</v>
      </c>
      <c r="AY110" s="17" t="s">
        <v>117</v>
      </c>
      <c r="BE110" s="217">
        <f>IF(N110="základní",J110,0)</f>
        <v>0</v>
      </c>
      <c r="BF110" s="217">
        <f>IF(N110="snížená",J110,0)</f>
        <v>0</v>
      </c>
      <c r="BG110" s="217">
        <f>IF(N110="zákl. přenesená",J110,0)</f>
        <v>0</v>
      </c>
      <c r="BH110" s="217">
        <f>IF(N110="sníž. přenesená",J110,0)</f>
        <v>0</v>
      </c>
      <c r="BI110" s="217">
        <f>IF(N110="nulová",J110,0)</f>
        <v>0</v>
      </c>
      <c r="BJ110" s="17" t="s">
        <v>76</v>
      </c>
      <c r="BK110" s="217">
        <f>ROUND(I110*H110,2)</f>
        <v>0</v>
      </c>
      <c r="BL110" s="17" t="s">
        <v>124</v>
      </c>
      <c r="BM110" s="216" t="s">
        <v>165</v>
      </c>
    </row>
    <row r="111" s="2" customFormat="1">
      <c r="A111" s="38"/>
      <c r="B111" s="39"/>
      <c r="C111" s="40"/>
      <c r="D111" s="218" t="s">
        <v>126</v>
      </c>
      <c r="E111" s="40"/>
      <c r="F111" s="219" t="s">
        <v>166</v>
      </c>
      <c r="G111" s="40"/>
      <c r="H111" s="40"/>
      <c r="I111" s="220"/>
      <c r="J111" s="40"/>
      <c r="K111" s="40"/>
      <c r="L111" s="44"/>
      <c r="M111" s="221"/>
      <c r="N111" s="222"/>
      <c r="O111" s="84"/>
      <c r="P111" s="84"/>
      <c r="Q111" s="84"/>
      <c r="R111" s="84"/>
      <c r="S111" s="84"/>
      <c r="T111" s="85"/>
      <c r="U111" s="38"/>
      <c r="V111" s="38"/>
      <c r="W111" s="38"/>
      <c r="X111" s="38"/>
      <c r="Y111" s="38"/>
      <c r="Z111" s="38"/>
      <c r="AA111" s="38"/>
      <c r="AB111" s="38"/>
      <c r="AC111" s="38"/>
      <c r="AD111" s="38"/>
      <c r="AE111" s="38"/>
      <c r="AT111" s="17" t="s">
        <v>126</v>
      </c>
      <c r="AU111" s="17" t="s">
        <v>78</v>
      </c>
    </row>
    <row r="112" s="13" customFormat="1">
      <c r="A112" s="13"/>
      <c r="B112" s="223"/>
      <c r="C112" s="224"/>
      <c r="D112" s="218" t="s">
        <v>128</v>
      </c>
      <c r="E112" s="225" t="s">
        <v>19</v>
      </c>
      <c r="F112" s="226" t="s">
        <v>156</v>
      </c>
      <c r="G112" s="224"/>
      <c r="H112" s="227">
        <v>1150</v>
      </c>
      <c r="I112" s="228"/>
      <c r="J112" s="224"/>
      <c r="K112" s="224"/>
      <c r="L112" s="229"/>
      <c r="M112" s="230"/>
      <c r="N112" s="231"/>
      <c r="O112" s="231"/>
      <c r="P112" s="231"/>
      <c r="Q112" s="231"/>
      <c r="R112" s="231"/>
      <c r="S112" s="231"/>
      <c r="T112" s="232"/>
      <c r="U112" s="13"/>
      <c r="V112" s="13"/>
      <c r="W112" s="13"/>
      <c r="X112" s="13"/>
      <c r="Y112" s="13"/>
      <c r="Z112" s="13"/>
      <c r="AA112" s="13"/>
      <c r="AB112" s="13"/>
      <c r="AC112" s="13"/>
      <c r="AD112" s="13"/>
      <c r="AE112" s="13"/>
      <c r="AT112" s="233" t="s">
        <v>128</v>
      </c>
      <c r="AU112" s="233" t="s">
        <v>78</v>
      </c>
      <c r="AV112" s="13" t="s">
        <v>78</v>
      </c>
      <c r="AW112" s="13" t="s">
        <v>31</v>
      </c>
      <c r="AX112" s="13" t="s">
        <v>76</v>
      </c>
      <c r="AY112" s="233" t="s">
        <v>117</v>
      </c>
    </row>
    <row r="113" s="2" customFormat="1" ht="37.8" customHeight="1">
      <c r="A113" s="38"/>
      <c r="B113" s="39"/>
      <c r="C113" s="205" t="s">
        <v>167</v>
      </c>
      <c r="D113" s="205" t="s">
        <v>119</v>
      </c>
      <c r="E113" s="206" t="s">
        <v>168</v>
      </c>
      <c r="F113" s="207" t="s">
        <v>169</v>
      </c>
      <c r="G113" s="208" t="s">
        <v>153</v>
      </c>
      <c r="H113" s="209">
        <v>5750</v>
      </c>
      <c r="I113" s="210"/>
      <c r="J113" s="211">
        <f>ROUND(I113*H113,2)</f>
        <v>0</v>
      </c>
      <c r="K113" s="207" t="s">
        <v>123</v>
      </c>
      <c r="L113" s="44"/>
      <c r="M113" s="212" t="s">
        <v>19</v>
      </c>
      <c r="N113" s="213" t="s">
        <v>40</v>
      </c>
      <c r="O113" s="84"/>
      <c r="P113" s="214">
        <f>O113*H113</f>
        <v>0</v>
      </c>
      <c r="Q113" s="214">
        <v>0</v>
      </c>
      <c r="R113" s="214">
        <f>Q113*H113</f>
        <v>0</v>
      </c>
      <c r="S113" s="214">
        <v>0</v>
      </c>
      <c r="T113" s="215">
        <f>S113*H113</f>
        <v>0</v>
      </c>
      <c r="U113" s="38"/>
      <c r="V113" s="38"/>
      <c r="W113" s="38"/>
      <c r="X113" s="38"/>
      <c r="Y113" s="38"/>
      <c r="Z113" s="38"/>
      <c r="AA113" s="38"/>
      <c r="AB113" s="38"/>
      <c r="AC113" s="38"/>
      <c r="AD113" s="38"/>
      <c r="AE113" s="38"/>
      <c r="AR113" s="216" t="s">
        <v>124</v>
      </c>
      <c r="AT113" s="216" t="s">
        <v>119</v>
      </c>
      <c r="AU113" s="216" t="s">
        <v>78</v>
      </c>
      <c r="AY113" s="17" t="s">
        <v>117</v>
      </c>
      <c r="BE113" s="217">
        <f>IF(N113="základní",J113,0)</f>
        <v>0</v>
      </c>
      <c r="BF113" s="217">
        <f>IF(N113="snížená",J113,0)</f>
        <v>0</v>
      </c>
      <c r="BG113" s="217">
        <f>IF(N113="zákl. přenesená",J113,0)</f>
        <v>0</v>
      </c>
      <c r="BH113" s="217">
        <f>IF(N113="sníž. přenesená",J113,0)</f>
        <v>0</v>
      </c>
      <c r="BI113" s="217">
        <f>IF(N113="nulová",J113,0)</f>
        <v>0</v>
      </c>
      <c r="BJ113" s="17" t="s">
        <v>76</v>
      </c>
      <c r="BK113" s="217">
        <f>ROUND(I113*H113,2)</f>
        <v>0</v>
      </c>
      <c r="BL113" s="17" t="s">
        <v>124</v>
      </c>
      <c r="BM113" s="216" t="s">
        <v>170</v>
      </c>
    </row>
    <row r="114" s="2" customFormat="1">
      <c r="A114" s="38"/>
      <c r="B114" s="39"/>
      <c r="C114" s="40"/>
      <c r="D114" s="218" t="s">
        <v>126</v>
      </c>
      <c r="E114" s="40"/>
      <c r="F114" s="219" t="s">
        <v>166</v>
      </c>
      <c r="G114" s="40"/>
      <c r="H114" s="40"/>
      <c r="I114" s="220"/>
      <c r="J114" s="40"/>
      <c r="K114" s="40"/>
      <c r="L114" s="44"/>
      <c r="M114" s="221"/>
      <c r="N114" s="222"/>
      <c r="O114" s="84"/>
      <c r="P114" s="84"/>
      <c r="Q114" s="84"/>
      <c r="R114" s="84"/>
      <c r="S114" s="84"/>
      <c r="T114" s="85"/>
      <c r="U114" s="38"/>
      <c r="V114" s="38"/>
      <c r="W114" s="38"/>
      <c r="X114" s="38"/>
      <c r="Y114" s="38"/>
      <c r="Z114" s="38"/>
      <c r="AA114" s="38"/>
      <c r="AB114" s="38"/>
      <c r="AC114" s="38"/>
      <c r="AD114" s="38"/>
      <c r="AE114" s="38"/>
      <c r="AT114" s="17" t="s">
        <v>126</v>
      </c>
      <c r="AU114" s="17" t="s">
        <v>78</v>
      </c>
    </row>
    <row r="115" s="13" customFormat="1">
      <c r="A115" s="13"/>
      <c r="B115" s="223"/>
      <c r="C115" s="224"/>
      <c r="D115" s="218" t="s">
        <v>128</v>
      </c>
      <c r="E115" s="225" t="s">
        <v>19</v>
      </c>
      <c r="F115" s="226" t="s">
        <v>171</v>
      </c>
      <c r="G115" s="224"/>
      <c r="H115" s="227">
        <v>5750</v>
      </c>
      <c r="I115" s="228"/>
      <c r="J115" s="224"/>
      <c r="K115" s="224"/>
      <c r="L115" s="229"/>
      <c r="M115" s="230"/>
      <c r="N115" s="231"/>
      <c r="O115" s="231"/>
      <c r="P115" s="231"/>
      <c r="Q115" s="231"/>
      <c r="R115" s="231"/>
      <c r="S115" s="231"/>
      <c r="T115" s="232"/>
      <c r="U115" s="13"/>
      <c r="V115" s="13"/>
      <c r="W115" s="13"/>
      <c r="X115" s="13"/>
      <c r="Y115" s="13"/>
      <c r="Z115" s="13"/>
      <c r="AA115" s="13"/>
      <c r="AB115" s="13"/>
      <c r="AC115" s="13"/>
      <c r="AD115" s="13"/>
      <c r="AE115" s="13"/>
      <c r="AT115" s="233" t="s">
        <v>128</v>
      </c>
      <c r="AU115" s="233" t="s">
        <v>78</v>
      </c>
      <c r="AV115" s="13" t="s">
        <v>78</v>
      </c>
      <c r="AW115" s="13" t="s">
        <v>31</v>
      </c>
      <c r="AX115" s="13" t="s">
        <v>76</v>
      </c>
      <c r="AY115" s="233" t="s">
        <v>117</v>
      </c>
    </row>
    <row r="116" s="2" customFormat="1" ht="37.8" customHeight="1">
      <c r="A116" s="38"/>
      <c r="B116" s="39"/>
      <c r="C116" s="205" t="s">
        <v>172</v>
      </c>
      <c r="D116" s="205" t="s">
        <v>119</v>
      </c>
      <c r="E116" s="206" t="s">
        <v>173</v>
      </c>
      <c r="F116" s="207" t="s">
        <v>174</v>
      </c>
      <c r="G116" s="208" t="s">
        <v>153</v>
      </c>
      <c r="H116" s="209">
        <v>1150</v>
      </c>
      <c r="I116" s="210"/>
      <c r="J116" s="211">
        <f>ROUND(I116*H116,2)</f>
        <v>0</v>
      </c>
      <c r="K116" s="207" t="s">
        <v>123</v>
      </c>
      <c r="L116" s="44"/>
      <c r="M116" s="212" t="s">
        <v>19</v>
      </c>
      <c r="N116" s="213" t="s">
        <v>40</v>
      </c>
      <c r="O116" s="84"/>
      <c r="P116" s="214">
        <f>O116*H116</f>
        <v>0</v>
      </c>
      <c r="Q116" s="214">
        <v>0</v>
      </c>
      <c r="R116" s="214">
        <f>Q116*H116</f>
        <v>0</v>
      </c>
      <c r="S116" s="214">
        <v>0</v>
      </c>
      <c r="T116" s="215">
        <f>S116*H116</f>
        <v>0</v>
      </c>
      <c r="U116" s="38"/>
      <c r="V116" s="38"/>
      <c r="W116" s="38"/>
      <c r="X116" s="38"/>
      <c r="Y116" s="38"/>
      <c r="Z116" s="38"/>
      <c r="AA116" s="38"/>
      <c r="AB116" s="38"/>
      <c r="AC116" s="38"/>
      <c r="AD116" s="38"/>
      <c r="AE116" s="38"/>
      <c r="AR116" s="216" t="s">
        <v>124</v>
      </c>
      <c r="AT116" s="216" t="s">
        <v>119</v>
      </c>
      <c r="AU116" s="216" t="s">
        <v>78</v>
      </c>
      <c r="AY116" s="17" t="s">
        <v>117</v>
      </c>
      <c r="BE116" s="217">
        <f>IF(N116="základní",J116,0)</f>
        <v>0</v>
      </c>
      <c r="BF116" s="217">
        <f>IF(N116="snížená",J116,0)</f>
        <v>0</v>
      </c>
      <c r="BG116" s="217">
        <f>IF(N116="zákl. přenesená",J116,0)</f>
        <v>0</v>
      </c>
      <c r="BH116" s="217">
        <f>IF(N116="sníž. přenesená",J116,0)</f>
        <v>0</v>
      </c>
      <c r="BI116" s="217">
        <f>IF(N116="nulová",J116,0)</f>
        <v>0</v>
      </c>
      <c r="BJ116" s="17" t="s">
        <v>76</v>
      </c>
      <c r="BK116" s="217">
        <f>ROUND(I116*H116,2)</f>
        <v>0</v>
      </c>
      <c r="BL116" s="17" t="s">
        <v>124</v>
      </c>
      <c r="BM116" s="216" t="s">
        <v>175</v>
      </c>
    </row>
    <row r="117" s="2" customFormat="1">
      <c r="A117" s="38"/>
      <c r="B117" s="39"/>
      <c r="C117" s="40"/>
      <c r="D117" s="218" t="s">
        <v>126</v>
      </c>
      <c r="E117" s="40"/>
      <c r="F117" s="219" t="s">
        <v>176</v>
      </c>
      <c r="G117" s="40"/>
      <c r="H117" s="40"/>
      <c r="I117" s="220"/>
      <c r="J117" s="40"/>
      <c r="K117" s="40"/>
      <c r="L117" s="44"/>
      <c r="M117" s="221"/>
      <c r="N117" s="222"/>
      <c r="O117" s="84"/>
      <c r="P117" s="84"/>
      <c r="Q117" s="84"/>
      <c r="R117" s="84"/>
      <c r="S117" s="84"/>
      <c r="T117" s="85"/>
      <c r="U117" s="38"/>
      <c r="V117" s="38"/>
      <c r="W117" s="38"/>
      <c r="X117" s="38"/>
      <c r="Y117" s="38"/>
      <c r="Z117" s="38"/>
      <c r="AA117" s="38"/>
      <c r="AB117" s="38"/>
      <c r="AC117" s="38"/>
      <c r="AD117" s="38"/>
      <c r="AE117" s="38"/>
      <c r="AT117" s="17" t="s">
        <v>126</v>
      </c>
      <c r="AU117" s="17" t="s">
        <v>78</v>
      </c>
    </row>
    <row r="118" s="13" customFormat="1">
      <c r="A118" s="13"/>
      <c r="B118" s="223"/>
      <c r="C118" s="224"/>
      <c r="D118" s="218" t="s">
        <v>128</v>
      </c>
      <c r="E118" s="225" t="s">
        <v>19</v>
      </c>
      <c r="F118" s="226" t="s">
        <v>177</v>
      </c>
      <c r="G118" s="224"/>
      <c r="H118" s="227">
        <v>1150</v>
      </c>
      <c r="I118" s="228"/>
      <c r="J118" s="224"/>
      <c r="K118" s="224"/>
      <c r="L118" s="229"/>
      <c r="M118" s="230"/>
      <c r="N118" s="231"/>
      <c r="O118" s="231"/>
      <c r="P118" s="231"/>
      <c r="Q118" s="231"/>
      <c r="R118" s="231"/>
      <c r="S118" s="231"/>
      <c r="T118" s="232"/>
      <c r="U118" s="13"/>
      <c r="V118" s="13"/>
      <c r="W118" s="13"/>
      <c r="X118" s="13"/>
      <c r="Y118" s="13"/>
      <c r="Z118" s="13"/>
      <c r="AA118" s="13"/>
      <c r="AB118" s="13"/>
      <c r="AC118" s="13"/>
      <c r="AD118" s="13"/>
      <c r="AE118" s="13"/>
      <c r="AT118" s="233" t="s">
        <v>128</v>
      </c>
      <c r="AU118" s="233" t="s">
        <v>78</v>
      </c>
      <c r="AV118" s="13" t="s">
        <v>78</v>
      </c>
      <c r="AW118" s="13" t="s">
        <v>31</v>
      </c>
      <c r="AX118" s="13" t="s">
        <v>76</v>
      </c>
      <c r="AY118" s="233" t="s">
        <v>117</v>
      </c>
    </row>
    <row r="119" s="2" customFormat="1" ht="14.4" customHeight="1">
      <c r="A119" s="38"/>
      <c r="B119" s="39"/>
      <c r="C119" s="234" t="s">
        <v>178</v>
      </c>
      <c r="D119" s="234" t="s">
        <v>179</v>
      </c>
      <c r="E119" s="235" t="s">
        <v>180</v>
      </c>
      <c r="F119" s="236" t="s">
        <v>181</v>
      </c>
      <c r="G119" s="237" t="s">
        <v>182</v>
      </c>
      <c r="H119" s="238">
        <v>2508.8400000000001</v>
      </c>
      <c r="I119" s="239"/>
      <c r="J119" s="240">
        <f>ROUND(I119*H119,2)</f>
        <v>0</v>
      </c>
      <c r="K119" s="236" t="s">
        <v>123</v>
      </c>
      <c r="L119" s="241"/>
      <c r="M119" s="242" t="s">
        <v>19</v>
      </c>
      <c r="N119" s="243" t="s">
        <v>40</v>
      </c>
      <c r="O119" s="84"/>
      <c r="P119" s="214">
        <f>O119*H119</f>
        <v>0</v>
      </c>
      <c r="Q119" s="214">
        <v>1</v>
      </c>
      <c r="R119" s="214">
        <f>Q119*H119</f>
        <v>2508.8400000000001</v>
      </c>
      <c r="S119" s="214">
        <v>0</v>
      </c>
      <c r="T119" s="215">
        <f>S119*H119</f>
        <v>0</v>
      </c>
      <c r="U119" s="38"/>
      <c r="V119" s="38"/>
      <c r="W119" s="38"/>
      <c r="X119" s="38"/>
      <c r="Y119" s="38"/>
      <c r="Z119" s="38"/>
      <c r="AA119" s="38"/>
      <c r="AB119" s="38"/>
      <c r="AC119" s="38"/>
      <c r="AD119" s="38"/>
      <c r="AE119" s="38"/>
      <c r="AR119" s="216" t="s">
        <v>162</v>
      </c>
      <c r="AT119" s="216" t="s">
        <v>179</v>
      </c>
      <c r="AU119" s="216" t="s">
        <v>78</v>
      </c>
      <c r="AY119" s="17" t="s">
        <v>117</v>
      </c>
      <c r="BE119" s="217">
        <f>IF(N119="základní",J119,0)</f>
        <v>0</v>
      </c>
      <c r="BF119" s="217">
        <f>IF(N119="snížená",J119,0)</f>
        <v>0</v>
      </c>
      <c r="BG119" s="217">
        <f>IF(N119="zákl. přenesená",J119,0)</f>
        <v>0</v>
      </c>
      <c r="BH119" s="217">
        <f>IF(N119="sníž. přenesená",J119,0)</f>
        <v>0</v>
      </c>
      <c r="BI119" s="217">
        <f>IF(N119="nulová",J119,0)</f>
        <v>0</v>
      </c>
      <c r="BJ119" s="17" t="s">
        <v>76</v>
      </c>
      <c r="BK119" s="217">
        <f>ROUND(I119*H119,2)</f>
        <v>0</v>
      </c>
      <c r="BL119" s="17" t="s">
        <v>124</v>
      </c>
      <c r="BM119" s="216" t="s">
        <v>183</v>
      </c>
    </row>
    <row r="120" s="2" customFormat="1">
      <c r="A120" s="38"/>
      <c r="B120" s="39"/>
      <c r="C120" s="40"/>
      <c r="D120" s="218" t="s">
        <v>184</v>
      </c>
      <c r="E120" s="40"/>
      <c r="F120" s="219" t="s">
        <v>185</v>
      </c>
      <c r="G120" s="40"/>
      <c r="H120" s="40"/>
      <c r="I120" s="220"/>
      <c r="J120" s="40"/>
      <c r="K120" s="40"/>
      <c r="L120" s="44"/>
      <c r="M120" s="221"/>
      <c r="N120" s="222"/>
      <c r="O120" s="84"/>
      <c r="P120" s="84"/>
      <c r="Q120" s="84"/>
      <c r="R120" s="84"/>
      <c r="S120" s="84"/>
      <c r="T120" s="85"/>
      <c r="U120" s="38"/>
      <c r="V120" s="38"/>
      <c r="W120" s="38"/>
      <c r="X120" s="38"/>
      <c r="Y120" s="38"/>
      <c r="Z120" s="38"/>
      <c r="AA120" s="38"/>
      <c r="AB120" s="38"/>
      <c r="AC120" s="38"/>
      <c r="AD120" s="38"/>
      <c r="AE120" s="38"/>
      <c r="AT120" s="17" t="s">
        <v>184</v>
      </c>
      <c r="AU120" s="17" t="s">
        <v>78</v>
      </c>
    </row>
    <row r="121" s="13" customFormat="1">
      <c r="A121" s="13"/>
      <c r="B121" s="223"/>
      <c r="C121" s="224"/>
      <c r="D121" s="218" t="s">
        <v>128</v>
      </c>
      <c r="E121" s="225" t="s">
        <v>19</v>
      </c>
      <c r="F121" s="226" t="s">
        <v>186</v>
      </c>
      <c r="G121" s="224"/>
      <c r="H121" s="227">
        <v>2508.8400000000001</v>
      </c>
      <c r="I121" s="228"/>
      <c r="J121" s="224"/>
      <c r="K121" s="224"/>
      <c r="L121" s="229"/>
      <c r="M121" s="230"/>
      <c r="N121" s="231"/>
      <c r="O121" s="231"/>
      <c r="P121" s="231"/>
      <c r="Q121" s="231"/>
      <c r="R121" s="231"/>
      <c r="S121" s="231"/>
      <c r="T121" s="232"/>
      <c r="U121" s="13"/>
      <c r="V121" s="13"/>
      <c r="W121" s="13"/>
      <c r="X121" s="13"/>
      <c r="Y121" s="13"/>
      <c r="Z121" s="13"/>
      <c r="AA121" s="13"/>
      <c r="AB121" s="13"/>
      <c r="AC121" s="13"/>
      <c r="AD121" s="13"/>
      <c r="AE121" s="13"/>
      <c r="AT121" s="233" t="s">
        <v>128</v>
      </c>
      <c r="AU121" s="233" t="s">
        <v>78</v>
      </c>
      <c r="AV121" s="13" t="s">
        <v>78</v>
      </c>
      <c r="AW121" s="13" t="s">
        <v>31</v>
      </c>
      <c r="AX121" s="13" t="s">
        <v>76</v>
      </c>
      <c r="AY121" s="233" t="s">
        <v>117</v>
      </c>
    </row>
    <row r="122" s="2" customFormat="1" ht="24.15" customHeight="1">
      <c r="A122" s="38"/>
      <c r="B122" s="39"/>
      <c r="C122" s="205" t="s">
        <v>187</v>
      </c>
      <c r="D122" s="205" t="s">
        <v>119</v>
      </c>
      <c r="E122" s="206" t="s">
        <v>188</v>
      </c>
      <c r="F122" s="207" t="s">
        <v>189</v>
      </c>
      <c r="G122" s="208" t="s">
        <v>182</v>
      </c>
      <c r="H122" s="209">
        <v>2070</v>
      </c>
      <c r="I122" s="210"/>
      <c r="J122" s="211">
        <f>ROUND(I122*H122,2)</f>
        <v>0</v>
      </c>
      <c r="K122" s="207" t="s">
        <v>123</v>
      </c>
      <c r="L122" s="44"/>
      <c r="M122" s="212" t="s">
        <v>19</v>
      </c>
      <c r="N122" s="213" t="s">
        <v>40</v>
      </c>
      <c r="O122" s="84"/>
      <c r="P122" s="214">
        <f>O122*H122</f>
        <v>0</v>
      </c>
      <c r="Q122" s="214">
        <v>0</v>
      </c>
      <c r="R122" s="214">
        <f>Q122*H122</f>
        <v>0</v>
      </c>
      <c r="S122" s="214">
        <v>0</v>
      </c>
      <c r="T122" s="215">
        <f>S122*H122</f>
        <v>0</v>
      </c>
      <c r="U122" s="38"/>
      <c r="V122" s="38"/>
      <c r="W122" s="38"/>
      <c r="X122" s="38"/>
      <c r="Y122" s="38"/>
      <c r="Z122" s="38"/>
      <c r="AA122" s="38"/>
      <c r="AB122" s="38"/>
      <c r="AC122" s="38"/>
      <c r="AD122" s="38"/>
      <c r="AE122" s="38"/>
      <c r="AR122" s="216" t="s">
        <v>124</v>
      </c>
      <c r="AT122" s="216" t="s">
        <v>119</v>
      </c>
      <c r="AU122" s="216" t="s">
        <v>78</v>
      </c>
      <c r="AY122" s="17" t="s">
        <v>117</v>
      </c>
      <c r="BE122" s="217">
        <f>IF(N122="základní",J122,0)</f>
        <v>0</v>
      </c>
      <c r="BF122" s="217">
        <f>IF(N122="snížená",J122,0)</f>
        <v>0</v>
      </c>
      <c r="BG122" s="217">
        <f>IF(N122="zákl. přenesená",J122,0)</f>
        <v>0</v>
      </c>
      <c r="BH122" s="217">
        <f>IF(N122="sníž. přenesená",J122,0)</f>
        <v>0</v>
      </c>
      <c r="BI122" s="217">
        <f>IF(N122="nulová",J122,0)</f>
        <v>0</v>
      </c>
      <c r="BJ122" s="17" t="s">
        <v>76</v>
      </c>
      <c r="BK122" s="217">
        <f>ROUND(I122*H122,2)</f>
        <v>0</v>
      </c>
      <c r="BL122" s="17" t="s">
        <v>124</v>
      </c>
      <c r="BM122" s="216" t="s">
        <v>190</v>
      </c>
    </row>
    <row r="123" s="2" customFormat="1">
      <c r="A123" s="38"/>
      <c r="B123" s="39"/>
      <c r="C123" s="40"/>
      <c r="D123" s="218" t="s">
        <v>126</v>
      </c>
      <c r="E123" s="40"/>
      <c r="F123" s="219" t="s">
        <v>191</v>
      </c>
      <c r="G123" s="40"/>
      <c r="H123" s="40"/>
      <c r="I123" s="220"/>
      <c r="J123" s="40"/>
      <c r="K123" s="40"/>
      <c r="L123" s="44"/>
      <c r="M123" s="221"/>
      <c r="N123" s="222"/>
      <c r="O123" s="84"/>
      <c r="P123" s="84"/>
      <c r="Q123" s="84"/>
      <c r="R123" s="84"/>
      <c r="S123" s="84"/>
      <c r="T123" s="85"/>
      <c r="U123" s="38"/>
      <c r="V123" s="38"/>
      <c r="W123" s="38"/>
      <c r="X123" s="38"/>
      <c r="Y123" s="38"/>
      <c r="Z123" s="38"/>
      <c r="AA123" s="38"/>
      <c r="AB123" s="38"/>
      <c r="AC123" s="38"/>
      <c r="AD123" s="38"/>
      <c r="AE123" s="38"/>
      <c r="AT123" s="17" t="s">
        <v>126</v>
      </c>
      <c r="AU123" s="17" t="s">
        <v>78</v>
      </c>
    </row>
    <row r="124" s="13" customFormat="1">
      <c r="A124" s="13"/>
      <c r="B124" s="223"/>
      <c r="C124" s="224"/>
      <c r="D124" s="218" t="s">
        <v>128</v>
      </c>
      <c r="E124" s="225" t="s">
        <v>19</v>
      </c>
      <c r="F124" s="226" t="s">
        <v>192</v>
      </c>
      <c r="G124" s="224"/>
      <c r="H124" s="227">
        <v>2070</v>
      </c>
      <c r="I124" s="228"/>
      <c r="J124" s="224"/>
      <c r="K124" s="224"/>
      <c r="L124" s="229"/>
      <c r="M124" s="230"/>
      <c r="N124" s="231"/>
      <c r="O124" s="231"/>
      <c r="P124" s="231"/>
      <c r="Q124" s="231"/>
      <c r="R124" s="231"/>
      <c r="S124" s="231"/>
      <c r="T124" s="232"/>
      <c r="U124" s="13"/>
      <c r="V124" s="13"/>
      <c r="W124" s="13"/>
      <c r="X124" s="13"/>
      <c r="Y124" s="13"/>
      <c r="Z124" s="13"/>
      <c r="AA124" s="13"/>
      <c r="AB124" s="13"/>
      <c r="AC124" s="13"/>
      <c r="AD124" s="13"/>
      <c r="AE124" s="13"/>
      <c r="AT124" s="233" t="s">
        <v>128</v>
      </c>
      <c r="AU124" s="233" t="s">
        <v>78</v>
      </c>
      <c r="AV124" s="13" t="s">
        <v>78</v>
      </c>
      <c r="AW124" s="13" t="s">
        <v>31</v>
      </c>
      <c r="AX124" s="13" t="s">
        <v>69</v>
      </c>
      <c r="AY124" s="233" t="s">
        <v>117</v>
      </c>
    </row>
    <row r="125" s="14" customFormat="1">
      <c r="A125" s="14"/>
      <c r="B125" s="244"/>
      <c r="C125" s="245"/>
      <c r="D125" s="218" t="s">
        <v>128</v>
      </c>
      <c r="E125" s="246" t="s">
        <v>19</v>
      </c>
      <c r="F125" s="247" t="s">
        <v>193</v>
      </c>
      <c r="G125" s="245"/>
      <c r="H125" s="248">
        <v>2070</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128</v>
      </c>
      <c r="AU125" s="254" t="s">
        <v>78</v>
      </c>
      <c r="AV125" s="14" t="s">
        <v>124</v>
      </c>
      <c r="AW125" s="14" t="s">
        <v>31</v>
      </c>
      <c r="AX125" s="14" t="s">
        <v>76</v>
      </c>
      <c r="AY125" s="254" t="s">
        <v>117</v>
      </c>
    </row>
    <row r="126" s="2" customFormat="1" ht="14.4" customHeight="1">
      <c r="A126" s="38"/>
      <c r="B126" s="39"/>
      <c r="C126" s="205" t="s">
        <v>194</v>
      </c>
      <c r="D126" s="205" t="s">
        <v>119</v>
      </c>
      <c r="E126" s="206" t="s">
        <v>195</v>
      </c>
      <c r="F126" s="207" t="s">
        <v>196</v>
      </c>
      <c r="G126" s="208" t="s">
        <v>122</v>
      </c>
      <c r="H126" s="209">
        <v>2300</v>
      </c>
      <c r="I126" s="210"/>
      <c r="J126" s="211">
        <f>ROUND(I126*H126,2)</f>
        <v>0</v>
      </c>
      <c r="K126" s="207" t="s">
        <v>123</v>
      </c>
      <c r="L126" s="44"/>
      <c r="M126" s="212" t="s">
        <v>19</v>
      </c>
      <c r="N126" s="213" t="s">
        <v>40</v>
      </c>
      <c r="O126" s="84"/>
      <c r="P126" s="214">
        <f>O126*H126</f>
        <v>0</v>
      </c>
      <c r="Q126" s="214">
        <v>0</v>
      </c>
      <c r="R126" s="214">
        <f>Q126*H126</f>
        <v>0</v>
      </c>
      <c r="S126" s="214">
        <v>0</v>
      </c>
      <c r="T126" s="215">
        <f>S126*H126</f>
        <v>0</v>
      </c>
      <c r="U126" s="38"/>
      <c r="V126" s="38"/>
      <c r="W126" s="38"/>
      <c r="X126" s="38"/>
      <c r="Y126" s="38"/>
      <c r="Z126" s="38"/>
      <c r="AA126" s="38"/>
      <c r="AB126" s="38"/>
      <c r="AC126" s="38"/>
      <c r="AD126" s="38"/>
      <c r="AE126" s="38"/>
      <c r="AR126" s="216" t="s">
        <v>124</v>
      </c>
      <c r="AT126" s="216" t="s">
        <v>119</v>
      </c>
      <c r="AU126" s="216" t="s">
        <v>78</v>
      </c>
      <c r="AY126" s="17" t="s">
        <v>117</v>
      </c>
      <c r="BE126" s="217">
        <f>IF(N126="základní",J126,0)</f>
        <v>0</v>
      </c>
      <c r="BF126" s="217">
        <f>IF(N126="snížená",J126,0)</f>
        <v>0</v>
      </c>
      <c r="BG126" s="217">
        <f>IF(N126="zákl. přenesená",J126,0)</f>
        <v>0</v>
      </c>
      <c r="BH126" s="217">
        <f>IF(N126="sníž. přenesená",J126,0)</f>
        <v>0</v>
      </c>
      <c r="BI126" s="217">
        <f>IF(N126="nulová",J126,0)</f>
        <v>0</v>
      </c>
      <c r="BJ126" s="17" t="s">
        <v>76</v>
      </c>
      <c r="BK126" s="217">
        <f>ROUND(I126*H126,2)</f>
        <v>0</v>
      </c>
      <c r="BL126" s="17" t="s">
        <v>124</v>
      </c>
      <c r="BM126" s="216" t="s">
        <v>197</v>
      </c>
    </row>
    <row r="127" s="2" customFormat="1">
      <c r="A127" s="38"/>
      <c r="B127" s="39"/>
      <c r="C127" s="40"/>
      <c r="D127" s="218" t="s">
        <v>126</v>
      </c>
      <c r="E127" s="40"/>
      <c r="F127" s="219" t="s">
        <v>198</v>
      </c>
      <c r="G127" s="40"/>
      <c r="H127" s="40"/>
      <c r="I127" s="220"/>
      <c r="J127" s="40"/>
      <c r="K127" s="40"/>
      <c r="L127" s="44"/>
      <c r="M127" s="221"/>
      <c r="N127" s="222"/>
      <c r="O127" s="84"/>
      <c r="P127" s="84"/>
      <c r="Q127" s="84"/>
      <c r="R127" s="84"/>
      <c r="S127" s="84"/>
      <c r="T127" s="85"/>
      <c r="U127" s="38"/>
      <c r="V127" s="38"/>
      <c r="W127" s="38"/>
      <c r="X127" s="38"/>
      <c r="Y127" s="38"/>
      <c r="Z127" s="38"/>
      <c r="AA127" s="38"/>
      <c r="AB127" s="38"/>
      <c r="AC127" s="38"/>
      <c r="AD127" s="38"/>
      <c r="AE127" s="38"/>
      <c r="AT127" s="17" t="s">
        <v>126</v>
      </c>
      <c r="AU127" s="17" t="s">
        <v>78</v>
      </c>
    </row>
    <row r="128" s="13" customFormat="1">
      <c r="A128" s="13"/>
      <c r="B128" s="223"/>
      <c r="C128" s="224"/>
      <c r="D128" s="218" t="s">
        <v>128</v>
      </c>
      <c r="E128" s="225" t="s">
        <v>19</v>
      </c>
      <c r="F128" s="226" t="s">
        <v>129</v>
      </c>
      <c r="G128" s="224"/>
      <c r="H128" s="227">
        <v>2300</v>
      </c>
      <c r="I128" s="228"/>
      <c r="J128" s="224"/>
      <c r="K128" s="224"/>
      <c r="L128" s="229"/>
      <c r="M128" s="230"/>
      <c r="N128" s="231"/>
      <c r="O128" s="231"/>
      <c r="P128" s="231"/>
      <c r="Q128" s="231"/>
      <c r="R128" s="231"/>
      <c r="S128" s="231"/>
      <c r="T128" s="232"/>
      <c r="U128" s="13"/>
      <c r="V128" s="13"/>
      <c r="W128" s="13"/>
      <c r="X128" s="13"/>
      <c r="Y128" s="13"/>
      <c r="Z128" s="13"/>
      <c r="AA128" s="13"/>
      <c r="AB128" s="13"/>
      <c r="AC128" s="13"/>
      <c r="AD128" s="13"/>
      <c r="AE128" s="13"/>
      <c r="AT128" s="233" t="s">
        <v>128</v>
      </c>
      <c r="AU128" s="233" t="s">
        <v>78</v>
      </c>
      <c r="AV128" s="13" t="s">
        <v>78</v>
      </c>
      <c r="AW128" s="13" t="s">
        <v>31</v>
      </c>
      <c r="AX128" s="13" t="s">
        <v>76</v>
      </c>
      <c r="AY128" s="233" t="s">
        <v>117</v>
      </c>
    </row>
    <row r="129" s="12" customFormat="1" ht="22.8" customHeight="1">
      <c r="A129" s="12"/>
      <c r="B129" s="189"/>
      <c r="C129" s="190"/>
      <c r="D129" s="191" t="s">
        <v>68</v>
      </c>
      <c r="E129" s="203" t="s">
        <v>124</v>
      </c>
      <c r="F129" s="203" t="s">
        <v>199</v>
      </c>
      <c r="G129" s="190"/>
      <c r="H129" s="190"/>
      <c r="I129" s="193"/>
      <c r="J129" s="204">
        <f>BK129</f>
        <v>0</v>
      </c>
      <c r="K129" s="190"/>
      <c r="L129" s="195"/>
      <c r="M129" s="196"/>
      <c r="N129" s="197"/>
      <c r="O129" s="197"/>
      <c r="P129" s="198">
        <f>SUM(P130:P132)</f>
        <v>0</v>
      </c>
      <c r="Q129" s="197"/>
      <c r="R129" s="198">
        <f>SUM(R130:R132)</f>
        <v>0</v>
      </c>
      <c r="S129" s="197"/>
      <c r="T129" s="199">
        <f>SUM(T130:T132)</f>
        <v>0</v>
      </c>
      <c r="U129" s="12"/>
      <c r="V129" s="12"/>
      <c r="W129" s="12"/>
      <c r="X129" s="12"/>
      <c r="Y129" s="12"/>
      <c r="Z129" s="12"/>
      <c r="AA129" s="12"/>
      <c r="AB129" s="12"/>
      <c r="AC129" s="12"/>
      <c r="AD129" s="12"/>
      <c r="AE129" s="12"/>
      <c r="AR129" s="200" t="s">
        <v>76</v>
      </c>
      <c r="AT129" s="201" t="s">
        <v>68</v>
      </c>
      <c r="AU129" s="201" t="s">
        <v>76</v>
      </c>
      <c r="AY129" s="200" t="s">
        <v>117</v>
      </c>
      <c r="BK129" s="202">
        <f>SUM(BK130:BK132)</f>
        <v>0</v>
      </c>
    </row>
    <row r="130" s="2" customFormat="1" ht="14.4" customHeight="1">
      <c r="A130" s="38"/>
      <c r="B130" s="39"/>
      <c r="C130" s="205" t="s">
        <v>200</v>
      </c>
      <c r="D130" s="205" t="s">
        <v>119</v>
      </c>
      <c r="E130" s="206" t="s">
        <v>201</v>
      </c>
      <c r="F130" s="207" t="s">
        <v>202</v>
      </c>
      <c r="G130" s="208" t="s">
        <v>153</v>
      </c>
      <c r="H130" s="209">
        <v>8</v>
      </c>
      <c r="I130" s="210"/>
      <c r="J130" s="211">
        <f>ROUND(I130*H130,2)</f>
        <v>0</v>
      </c>
      <c r="K130" s="207" t="s">
        <v>123</v>
      </c>
      <c r="L130" s="44"/>
      <c r="M130" s="212" t="s">
        <v>19</v>
      </c>
      <c r="N130" s="213" t="s">
        <v>40</v>
      </c>
      <c r="O130" s="84"/>
      <c r="P130" s="214">
        <f>O130*H130</f>
        <v>0</v>
      </c>
      <c r="Q130" s="214">
        <v>0</v>
      </c>
      <c r="R130" s="214">
        <f>Q130*H130</f>
        <v>0</v>
      </c>
      <c r="S130" s="214">
        <v>0</v>
      </c>
      <c r="T130" s="215">
        <f>S130*H130</f>
        <v>0</v>
      </c>
      <c r="U130" s="38"/>
      <c r="V130" s="38"/>
      <c r="W130" s="38"/>
      <c r="X130" s="38"/>
      <c r="Y130" s="38"/>
      <c r="Z130" s="38"/>
      <c r="AA130" s="38"/>
      <c r="AB130" s="38"/>
      <c r="AC130" s="38"/>
      <c r="AD130" s="38"/>
      <c r="AE130" s="38"/>
      <c r="AR130" s="216" t="s">
        <v>124</v>
      </c>
      <c r="AT130" s="216" t="s">
        <v>119</v>
      </c>
      <c r="AU130" s="216" t="s">
        <v>78</v>
      </c>
      <c r="AY130" s="17" t="s">
        <v>117</v>
      </c>
      <c r="BE130" s="217">
        <f>IF(N130="základní",J130,0)</f>
        <v>0</v>
      </c>
      <c r="BF130" s="217">
        <f>IF(N130="snížená",J130,0)</f>
        <v>0</v>
      </c>
      <c r="BG130" s="217">
        <f>IF(N130="zákl. přenesená",J130,0)</f>
        <v>0</v>
      </c>
      <c r="BH130" s="217">
        <f>IF(N130="sníž. přenesená",J130,0)</f>
        <v>0</v>
      </c>
      <c r="BI130" s="217">
        <f>IF(N130="nulová",J130,0)</f>
        <v>0</v>
      </c>
      <c r="BJ130" s="17" t="s">
        <v>76</v>
      </c>
      <c r="BK130" s="217">
        <f>ROUND(I130*H130,2)</f>
        <v>0</v>
      </c>
      <c r="BL130" s="17" t="s">
        <v>124</v>
      </c>
      <c r="BM130" s="216" t="s">
        <v>203</v>
      </c>
    </row>
    <row r="131" s="2" customFormat="1">
      <c r="A131" s="38"/>
      <c r="B131" s="39"/>
      <c r="C131" s="40"/>
      <c r="D131" s="218" t="s">
        <v>126</v>
      </c>
      <c r="E131" s="40"/>
      <c r="F131" s="219" t="s">
        <v>204</v>
      </c>
      <c r="G131" s="40"/>
      <c r="H131" s="40"/>
      <c r="I131" s="220"/>
      <c r="J131" s="40"/>
      <c r="K131" s="40"/>
      <c r="L131" s="44"/>
      <c r="M131" s="221"/>
      <c r="N131" s="222"/>
      <c r="O131" s="84"/>
      <c r="P131" s="84"/>
      <c r="Q131" s="84"/>
      <c r="R131" s="84"/>
      <c r="S131" s="84"/>
      <c r="T131" s="85"/>
      <c r="U131" s="38"/>
      <c r="V131" s="38"/>
      <c r="W131" s="38"/>
      <c r="X131" s="38"/>
      <c r="Y131" s="38"/>
      <c r="Z131" s="38"/>
      <c r="AA131" s="38"/>
      <c r="AB131" s="38"/>
      <c r="AC131" s="38"/>
      <c r="AD131" s="38"/>
      <c r="AE131" s="38"/>
      <c r="AT131" s="17" t="s">
        <v>126</v>
      </c>
      <c r="AU131" s="17" t="s">
        <v>78</v>
      </c>
    </row>
    <row r="132" s="13" customFormat="1">
      <c r="A132" s="13"/>
      <c r="B132" s="223"/>
      <c r="C132" s="224"/>
      <c r="D132" s="218" t="s">
        <v>128</v>
      </c>
      <c r="E132" s="225" t="s">
        <v>19</v>
      </c>
      <c r="F132" s="226" t="s">
        <v>205</v>
      </c>
      <c r="G132" s="224"/>
      <c r="H132" s="227">
        <v>8</v>
      </c>
      <c r="I132" s="228"/>
      <c r="J132" s="224"/>
      <c r="K132" s="224"/>
      <c r="L132" s="229"/>
      <c r="M132" s="230"/>
      <c r="N132" s="231"/>
      <c r="O132" s="231"/>
      <c r="P132" s="231"/>
      <c r="Q132" s="231"/>
      <c r="R132" s="231"/>
      <c r="S132" s="231"/>
      <c r="T132" s="232"/>
      <c r="U132" s="13"/>
      <c r="V132" s="13"/>
      <c r="W132" s="13"/>
      <c r="X132" s="13"/>
      <c r="Y132" s="13"/>
      <c r="Z132" s="13"/>
      <c r="AA132" s="13"/>
      <c r="AB132" s="13"/>
      <c r="AC132" s="13"/>
      <c r="AD132" s="13"/>
      <c r="AE132" s="13"/>
      <c r="AT132" s="233" t="s">
        <v>128</v>
      </c>
      <c r="AU132" s="233" t="s">
        <v>78</v>
      </c>
      <c r="AV132" s="13" t="s">
        <v>78</v>
      </c>
      <c r="AW132" s="13" t="s">
        <v>31</v>
      </c>
      <c r="AX132" s="13" t="s">
        <v>76</v>
      </c>
      <c r="AY132" s="233" t="s">
        <v>117</v>
      </c>
    </row>
    <row r="133" s="12" customFormat="1" ht="22.8" customHeight="1">
      <c r="A133" s="12"/>
      <c r="B133" s="189"/>
      <c r="C133" s="190"/>
      <c r="D133" s="191" t="s">
        <v>68</v>
      </c>
      <c r="E133" s="203" t="s">
        <v>145</v>
      </c>
      <c r="F133" s="203" t="s">
        <v>206</v>
      </c>
      <c r="G133" s="190"/>
      <c r="H133" s="190"/>
      <c r="I133" s="193"/>
      <c r="J133" s="204">
        <f>BK133</f>
        <v>0</v>
      </c>
      <c r="K133" s="190"/>
      <c r="L133" s="195"/>
      <c r="M133" s="196"/>
      <c r="N133" s="197"/>
      <c r="O133" s="197"/>
      <c r="P133" s="198">
        <f>SUM(P134:P153)</f>
        <v>0</v>
      </c>
      <c r="Q133" s="197"/>
      <c r="R133" s="198">
        <f>SUM(R134:R153)</f>
        <v>3.19815</v>
      </c>
      <c r="S133" s="197"/>
      <c r="T133" s="199">
        <f>SUM(T134:T153)</f>
        <v>0</v>
      </c>
      <c r="U133" s="12"/>
      <c r="V133" s="12"/>
      <c r="W133" s="12"/>
      <c r="X133" s="12"/>
      <c r="Y133" s="12"/>
      <c r="Z133" s="12"/>
      <c r="AA133" s="12"/>
      <c r="AB133" s="12"/>
      <c r="AC133" s="12"/>
      <c r="AD133" s="12"/>
      <c r="AE133" s="12"/>
      <c r="AR133" s="200" t="s">
        <v>76</v>
      </c>
      <c r="AT133" s="201" t="s">
        <v>68</v>
      </c>
      <c r="AU133" s="201" t="s">
        <v>76</v>
      </c>
      <c r="AY133" s="200" t="s">
        <v>117</v>
      </c>
      <c r="BK133" s="202">
        <f>SUM(BK134:BK153)</f>
        <v>0</v>
      </c>
    </row>
    <row r="134" s="2" customFormat="1" ht="14.4" customHeight="1">
      <c r="A134" s="38"/>
      <c r="B134" s="39"/>
      <c r="C134" s="205" t="s">
        <v>8</v>
      </c>
      <c r="D134" s="205" t="s">
        <v>119</v>
      </c>
      <c r="E134" s="206" t="s">
        <v>207</v>
      </c>
      <c r="F134" s="207" t="s">
        <v>208</v>
      </c>
      <c r="G134" s="208" t="s">
        <v>122</v>
      </c>
      <c r="H134" s="209">
        <v>2300</v>
      </c>
      <c r="I134" s="210"/>
      <c r="J134" s="211">
        <f>ROUND(I134*H134,2)</f>
        <v>0</v>
      </c>
      <c r="K134" s="207" t="s">
        <v>123</v>
      </c>
      <c r="L134" s="44"/>
      <c r="M134" s="212" t="s">
        <v>19</v>
      </c>
      <c r="N134" s="213" t="s">
        <v>40</v>
      </c>
      <c r="O134" s="84"/>
      <c r="P134" s="214">
        <f>O134*H134</f>
        <v>0</v>
      </c>
      <c r="Q134" s="214">
        <v>0</v>
      </c>
      <c r="R134" s="214">
        <f>Q134*H134</f>
        <v>0</v>
      </c>
      <c r="S134" s="214">
        <v>0</v>
      </c>
      <c r="T134" s="215">
        <f>S134*H134</f>
        <v>0</v>
      </c>
      <c r="U134" s="38"/>
      <c r="V134" s="38"/>
      <c r="W134" s="38"/>
      <c r="X134" s="38"/>
      <c r="Y134" s="38"/>
      <c r="Z134" s="38"/>
      <c r="AA134" s="38"/>
      <c r="AB134" s="38"/>
      <c r="AC134" s="38"/>
      <c r="AD134" s="38"/>
      <c r="AE134" s="38"/>
      <c r="AR134" s="216" t="s">
        <v>124</v>
      </c>
      <c r="AT134" s="216" t="s">
        <v>119</v>
      </c>
      <c r="AU134" s="216" t="s">
        <v>78</v>
      </c>
      <c r="AY134" s="17" t="s">
        <v>117</v>
      </c>
      <c r="BE134" s="217">
        <f>IF(N134="základní",J134,0)</f>
        <v>0</v>
      </c>
      <c r="BF134" s="217">
        <f>IF(N134="snížená",J134,0)</f>
        <v>0</v>
      </c>
      <c r="BG134" s="217">
        <f>IF(N134="zákl. přenesená",J134,0)</f>
        <v>0</v>
      </c>
      <c r="BH134" s="217">
        <f>IF(N134="sníž. přenesená",J134,0)</f>
        <v>0</v>
      </c>
      <c r="BI134" s="217">
        <f>IF(N134="nulová",J134,0)</f>
        <v>0</v>
      </c>
      <c r="BJ134" s="17" t="s">
        <v>76</v>
      </c>
      <c r="BK134" s="217">
        <f>ROUND(I134*H134,2)</f>
        <v>0</v>
      </c>
      <c r="BL134" s="17" t="s">
        <v>124</v>
      </c>
      <c r="BM134" s="216" t="s">
        <v>209</v>
      </c>
    </row>
    <row r="135" s="13" customFormat="1">
      <c r="A135" s="13"/>
      <c r="B135" s="223"/>
      <c r="C135" s="224"/>
      <c r="D135" s="218" t="s">
        <v>128</v>
      </c>
      <c r="E135" s="225" t="s">
        <v>19</v>
      </c>
      <c r="F135" s="226" t="s">
        <v>210</v>
      </c>
      <c r="G135" s="224"/>
      <c r="H135" s="227">
        <v>2300</v>
      </c>
      <c r="I135" s="228"/>
      <c r="J135" s="224"/>
      <c r="K135" s="224"/>
      <c r="L135" s="229"/>
      <c r="M135" s="230"/>
      <c r="N135" s="231"/>
      <c r="O135" s="231"/>
      <c r="P135" s="231"/>
      <c r="Q135" s="231"/>
      <c r="R135" s="231"/>
      <c r="S135" s="231"/>
      <c r="T135" s="232"/>
      <c r="U135" s="13"/>
      <c r="V135" s="13"/>
      <c r="W135" s="13"/>
      <c r="X135" s="13"/>
      <c r="Y135" s="13"/>
      <c r="Z135" s="13"/>
      <c r="AA135" s="13"/>
      <c r="AB135" s="13"/>
      <c r="AC135" s="13"/>
      <c r="AD135" s="13"/>
      <c r="AE135" s="13"/>
      <c r="AT135" s="233" t="s">
        <v>128</v>
      </c>
      <c r="AU135" s="233" t="s">
        <v>78</v>
      </c>
      <c r="AV135" s="13" t="s">
        <v>78</v>
      </c>
      <c r="AW135" s="13" t="s">
        <v>31</v>
      </c>
      <c r="AX135" s="13" t="s">
        <v>76</v>
      </c>
      <c r="AY135" s="233" t="s">
        <v>117</v>
      </c>
    </row>
    <row r="136" s="2" customFormat="1" ht="24.15" customHeight="1">
      <c r="A136" s="38"/>
      <c r="B136" s="39"/>
      <c r="C136" s="205" t="s">
        <v>211</v>
      </c>
      <c r="D136" s="205" t="s">
        <v>119</v>
      </c>
      <c r="E136" s="206" t="s">
        <v>212</v>
      </c>
      <c r="F136" s="207" t="s">
        <v>213</v>
      </c>
      <c r="G136" s="208" t="s">
        <v>122</v>
      </c>
      <c r="H136" s="209">
        <v>2300</v>
      </c>
      <c r="I136" s="210"/>
      <c r="J136" s="211">
        <f>ROUND(I136*H136,2)</f>
        <v>0</v>
      </c>
      <c r="K136" s="207" t="s">
        <v>123</v>
      </c>
      <c r="L136" s="44"/>
      <c r="M136" s="212" t="s">
        <v>19</v>
      </c>
      <c r="N136" s="213" t="s">
        <v>40</v>
      </c>
      <c r="O136" s="84"/>
      <c r="P136" s="214">
        <f>O136*H136</f>
        <v>0</v>
      </c>
      <c r="Q136" s="214">
        <v>0</v>
      </c>
      <c r="R136" s="214">
        <f>Q136*H136</f>
        <v>0</v>
      </c>
      <c r="S136" s="214">
        <v>0</v>
      </c>
      <c r="T136" s="215">
        <f>S136*H136</f>
        <v>0</v>
      </c>
      <c r="U136" s="38"/>
      <c r="V136" s="38"/>
      <c r="W136" s="38"/>
      <c r="X136" s="38"/>
      <c r="Y136" s="38"/>
      <c r="Z136" s="38"/>
      <c r="AA136" s="38"/>
      <c r="AB136" s="38"/>
      <c r="AC136" s="38"/>
      <c r="AD136" s="38"/>
      <c r="AE136" s="38"/>
      <c r="AR136" s="216" t="s">
        <v>124</v>
      </c>
      <c r="AT136" s="216" t="s">
        <v>119</v>
      </c>
      <c r="AU136" s="216" t="s">
        <v>78</v>
      </c>
      <c r="AY136" s="17" t="s">
        <v>117</v>
      </c>
      <c r="BE136" s="217">
        <f>IF(N136="základní",J136,0)</f>
        <v>0</v>
      </c>
      <c r="BF136" s="217">
        <f>IF(N136="snížená",J136,0)</f>
        <v>0</v>
      </c>
      <c r="BG136" s="217">
        <f>IF(N136="zákl. přenesená",J136,0)</f>
        <v>0</v>
      </c>
      <c r="BH136" s="217">
        <f>IF(N136="sníž. přenesená",J136,0)</f>
        <v>0</v>
      </c>
      <c r="BI136" s="217">
        <f>IF(N136="nulová",J136,0)</f>
        <v>0</v>
      </c>
      <c r="BJ136" s="17" t="s">
        <v>76</v>
      </c>
      <c r="BK136" s="217">
        <f>ROUND(I136*H136,2)</f>
        <v>0</v>
      </c>
      <c r="BL136" s="17" t="s">
        <v>124</v>
      </c>
      <c r="BM136" s="216" t="s">
        <v>214</v>
      </c>
    </row>
    <row r="137" s="2" customFormat="1">
      <c r="A137" s="38"/>
      <c r="B137" s="39"/>
      <c r="C137" s="40"/>
      <c r="D137" s="218" t="s">
        <v>126</v>
      </c>
      <c r="E137" s="40"/>
      <c r="F137" s="219" t="s">
        <v>215</v>
      </c>
      <c r="G137" s="40"/>
      <c r="H137" s="40"/>
      <c r="I137" s="220"/>
      <c r="J137" s="40"/>
      <c r="K137" s="40"/>
      <c r="L137" s="44"/>
      <c r="M137" s="221"/>
      <c r="N137" s="222"/>
      <c r="O137" s="84"/>
      <c r="P137" s="84"/>
      <c r="Q137" s="84"/>
      <c r="R137" s="84"/>
      <c r="S137" s="84"/>
      <c r="T137" s="85"/>
      <c r="U137" s="38"/>
      <c r="V137" s="38"/>
      <c r="W137" s="38"/>
      <c r="X137" s="38"/>
      <c r="Y137" s="38"/>
      <c r="Z137" s="38"/>
      <c r="AA137" s="38"/>
      <c r="AB137" s="38"/>
      <c r="AC137" s="38"/>
      <c r="AD137" s="38"/>
      <c r="AE137" s="38"/>
      <c r="AT137" s="17" t="s">
        <v>126</v>
      </c>
      <c r="AU137" s="17" t="s">
        <v>78</v>
      </c>
    </row>
    <row r="138" s="13" customFormat="1">
      <c r="A138" s="13"/>
      <c r="B138" s="223"/>
      <c r="C138" s="224"/>
      <c r="D138" s="218" t="s">
        <v>128</v>
      </c>
      <c r="E138" s="225" t="s">
        <v>19</v>
      </c>
      <c r="F138" s="226" t="s">
        <v>129</v>
      </c>
      <c r="G138" s="224"/>
      <c r="H138" s="227">
        <v>2300</v>
      </c>
      <c r="I138" s="228"/>
      <c r="J138" s="224"/>
      <c r="K138" s="224"/>
      <c r="L138" s="229"/>
      <c r="M138" s="230"/>
      <c r="N138" s="231"/>
      <c r="O138" s="231"/>
      <c r="P138" s="231"/>
      <c r="Q138" s="231"/>
      <c r="R138" s="231"/>
      <c r="S138" s="231"/>
      <c r="T138" s="232"/>
      <c r="U138" s="13"/>
      <c r="V138" s="13"/>
      <c r="W138" s="13"/>
      <c r="X138" s="13"/>
      <c r="Y138" s="13"/>
      <c r="Z138" s="13"/>
      <c r="AA138" s="13"/>
      <c r="AB138" s="13"/>
      <c r="AC138" s="13"/>
      <c r="AD138" s="13"/>
      <c r="AE138" s="13"/>
      <c r="AT138" s="233" t="s">
        <v>128</v>
      </c>
      <c r="AU138" s="233" t="s">
        <v>78</v>
      </c>
      <c r="AV138" s="13" t="s">
        <v>78</v>
      </c>
      <c r="AW138" s="13" t="s">
        <v>31</v>
      </c>
      <c r="AX138" s="13" t="s">
        <v>76</v>
      </c>
      <c r="AY138" s="233" t="s">
        <v>117</v>
      </c>
    </row>
    <row r="139" s="2" customFormat="1" ht="24.15" customHeight="1">
      <c r="A139" s="38"/>
      <c r="B139" s="39"/>
      <c r="C139" s="205" t="s">
        <v>216</v>
      </c>
      <c r="D139" s="205" t="s">
        <v>119</v>
      </c>
      <c r="E139" s="206" t="s">
        <v>217</v>
      </c>
      <c r="F139" s="207" t="s">
        <v>218</v>
      </c>
      <c r="G139" s="208" t="s">
        <v>122</v>
      </c>
      <c r="H139" s="209">
        <v>2300</v>
      </c>
      <c r="I139" s="210"/>
      <c r="J139" s="211">
        <f>ROUND(I139*H139,2)</f>
        <v>0</v>
      </c>
      <c r="K139" s="207" t="s">
        <v>123</v>
      </c>
      <c r="L139" s="44"/>
      <c r="M139" s="212" t="s">
        <v>19</v>
      </c>
      <c r="N139" s="213" t="s">
        <v>40</v>
      </c>
      <c r="O139" s="84"/>
      <c r="P139" s="214">
        <f>O139*H139</f>
        <v>0</v>
      </c>
      <c r="Q139" s="214">
        <v>0</v>
      </c>
      <c r="R139" s="214">
        <f>Q139*H139</f>
        <v>0</v>
      </c>
      <c r="S139" s="214">
        <v>0</v>
      </c>
      <c r="T139" s="215">
        <f>S139*H139</f>
        <v>0</v>
      </c>
      <c r="U139" s="38"/>
      <c r="V139" s="38"/>
      <c r="W139" s="38"/>
      <c r="X139" s="38"/>
      <c r="Y139" s="38"/>
      <c r="Z139" s="38"/>
      <c r="AA139" s="38"/>
      <c r="AB139" s="38"/>
      <c r="AC139" s="38"/>
      <c r="AD139" s="38"/>
      <c r="AE139" s="38"/>
      <c r="AR139" s="216" t="s">
        <v>124</v>
      </c>
      <c r="AT139" s="216" t="s">
        <v>119</v>
      </c>
      <c r="AU139" s="216" t="s">
        <v>78</v>
      </c>
      <c r="AY139" s="17" t="s">
        <v>117</v>
      </c>
      <c r="BE139" s="217">
        <f>IF(N139="základní",J139,0)</f>
        <v>0</v>
      </c>
      <c r="BF139" s="217">
        <f>IF(N139="snížená",J139,0)</f>
        <v>0</v>
      </c>
      <c r="BG139" s="217">
        <f>IF(N139="zákl. přenesená",J139,0)</f>
        <v>0</v>
      </c>
      <c r="BH139" s="217">
        <f>IF(N139="sníž. přenesená",J139,0)</f>
        <v>0</v>
      </c>
      <c r="BI139" s="217">
        <f>IF(N139="nulová",J139,0)</f>
        <v>0</v>
      </c>
      <c r="BJ139" s="17" t="s">
        <v>76</v>
      </c>
      <c r="BK139" s="217">
        <f>ROUND(I139*H139,2)</f>
        <v>0</v>
      </c>
      <c r="BL139" s="17" t="s">
        <v>124</v>
      </c>
      <c r="BM139" s="216" t="s">
        <v>219</v>
      </c>
    </row>
    <row r="140" s="2" customFormat="1">
      <c r="A140" s="38"/>
      <c r="B140" s="39"/>
      <c r="C140" s="40"/>
      <c r="D140" s="218" t="s">
        <v>126</v>
      </c>
      <c r="E140" s="40"/>
      <c r="F140" s="219" t="s">
        <v>220</v>
      </c>
      <c r="G140" s="40"/>
      <c r="H140" s="40"/>
      <c r="I140" s="220"/>
      <c r="J140" s="40"/>
      <c r="K140" s="40"/>
      <c r="L140" s="44"/>
      <c r="M140" s="221"/>
      <c r="N140" s="222"/>
      <c r="O140" s="84"/>
      <c r="P140" s="84"/>
      <c r="Q140" s="84"/>
      <c r="R140" s="84"/>
      <c r="S140" s="84"/>
      <c r="T140" s="85"/>
      <c r="U140" s="38"/>
      <c r="V140" s="38"/>
      <c r="W140" s="38"/>
      <c r="X140" s="38"/>
      <c r="Y140" s="38"/>
      <c r="Z140" s="38"/>
      <c r="AA140" s="38"/>
      <c r="AB140" s="38"/>
      <c r="AC140" s="38"/>
      <c r="AD140" s="38"/>
      <c r="AE140" s="38"/>
      <c r="AT140" s="17" t="s">
        <v>126</v>
      </c>
      <c r="AU140" s="17" t="s">
        <v>78</v>
      </c>
    </row>
    <row r="141" s="13" customFormat="1">
      <c r="A141" s="13"/>
      <c r="B141" s="223"/>
      <c r="C141" s="224"/>
      <c r="D141" s="218" t="s">
        <v>128</v>
      </c>
      <c r="E141" s="225" t="s">
        <v>19</v>
      </c>
      <c r="F141" s="226" t="s">
        <v>129</v>
      </c>
      <c r="G141" s="224"/>
      <c r="H141" s="227">
        <v>2300</v>
      </c>
      <c r="I141" s="228"/>
      <c r="J141" s="224"/>
      <c r="K141" s="224"/>
      <c r="L141" s="229"/>
      <c r="M141" s="230"/>
      <c r="N141" s="231"/>
      <c r="O141" s="231"/>
      <c r="P141" s="231"/>
      <c r="Q141" s="231"/>
      <c r="R141" s="231"/>
      <c r="S141" s="231"/>
      <c r="T141" s="232"/>
      <c r="U141" s="13"/>
      <c r="V141" s="13"/>
      <c r="W141" s="13"/>
      <c r="X141" s="13"/>
      <c r="Y141" s="13"/>
      <c r="Z141" s="13"/>
      <c r="AA141" s="13"/>
      <c r="AB141" s="13"/>
      <c r="AC141" s="13"/>
      <c r="AD141" s="13"/>
      <c r="AE141" s="13"/>
      <c r="AT141" s="233" t="s">
        <v>128</v>
      </c>
      <c r="AU141" s="233" t="s">
        <v>78</v>
      </c>
      <c r="AV141" s="13" t="s">
        <v>78</v>
      </c>
      <c r="AW141" s="13" t="s">
        <v>31</v>
      </c>
      <c r="AX141" s="13" t="s">
        <v>76</v>
      </c>
      <c r="AY141" s="233" t="s">
        <v>117</v>
      </c>
    </row>
    <row r="142" s="2" customFormat="1" ht="14.4" customHeight="1">
      <c r="A142" s="38"/>
      <c r="B142" s="39"/>
      <c r="C142" s="205" t="s">
        <v>221</v>
      </c>
      <c r="D142" s="205" t="s">
        <v>119</v>
      </c>
      <c r="E142" s="206" t="s">
        <v>222</v>
      </c>
      <c r="F142" s="207" t="s">
        <v>223</v>
      </c>
      <c r="G142" s="208" t="s">
        <v>141</v>
      </c>
      <c r="H142" s="209">
        <v>300</v>
      </c>
      <c r="I142" s="210"/>
      <c r="J142" s="211">
        <f>ROUND(I142*H142,2)</f>
        <v>0</v>
      </c>
      <c r="K142" s="207" t="s">
        <v>123</v>
      </c>
      <c r="L142" s="44"/>
      <c r="M142" s="212" t="s">
        <v>19</v>
      </c>
      <c r="N142" s="213" t="s">
        <v>40</v>
      </c>
      <c r="O142" s="84"/>
      <c r="P142" s="214">
        <f>O142*H142</f>
        <v>0</v>
      </c>
      <c r="Q142" s="214">
        <v>0.0106605</v>
      </c>
      <c r="R142" s="214">
        <f>Q142*H142</f>
        <v>3.19815</v>
      </c>
      <c r="S142" s="214">
        <v>0</v>
      </c>
      <c r="T142" s="215">
        <f>S142*H142</f>
        <v>0</v>
      </c>
      <c r="U142" s="38"/>
      <c r="V142" s="38"/>
      <c r="W142" s="38"/>
      <c r="X142" s="38"/>
      <c r="Y142" s="38"/>
      <c r="Z142" s="38"/>
      <c r="AA142" s="38"/>
      <c r="AB142" s="38"/>
      <c r="AC142" s="38"/>
      <c r="AD142" s="38"/>
      <c r="AE142" s="38"/>
      <c r="AR142" s="216" t="s">
        <v>124</v>
      </c>
      <c r="AT142" s="216" t="s">
        <v>119</v>
      </c>
      <c r="AU142" s="216" t="s">
        <v>78</v>
      </c>
      <c r="AY142" s="17" t="s">
        <v>117</v>
      </c>
      <c r="BE142" s="217">
        <f>IF(N142="základní",J142,0)</f>
        <v>0</v>
      </c>
      <c r="BF142" s="217">
        <f>IF(N142="snížená",J142,0)</f>
        <v>0</v>
      </c>
      <c r="BG142" s="217">
        <f>IF(N142="zákl. přenesená",J142,0)</f>
        <v>0</v>
      </c>
      <c r="BH142" s="217">
        <f>IF(N142="sníž. přenesená",J142,0)</f>
        <v>0</v>
      </c>
      <c r="BI142" s="217">
        <f>IF(N142="nulová",J142,0)</f>
        <v>0</v>
      </c>
      <c r="BJ142" s="17" t="s">
        <v>76</v>
      </c>
      <c r="BK142" s="217">
        <f>ROUND(I142*H142,2)</f>
        <v>0</v>
      </c>
      <c r="BL142" s="17" t="s">
        <v>124</v>
      </c>
      <c r="BM142" s="216" t="s">
        <v>224</v>
      </c>
    </row>
    <row r="143" s="2" customFormat="1">
      <c r="A143" s="38"/>
      <c r="B143" s="39"/>
      <c r="C143" s="40"/>
      <c r="D143" s="218" t="s">
        <v>126</v>
      </c>
      <c r="E143" s="40"/>
      <c r="F143" s="219" t="s">
        <v>225</v>
      </c>
      <c r="G143" s="40"/>
      <c r="H143" s="40"/>
      <c r="I143" s="220"/>
      <c r="J143" s="40"/>
      <c r="K143" s="40"/>
      <c r="L143" s="44"/>
      <c r="M143" s="221"/>
      <c r="N143" s="222"/>
      <c r="O143" s="84"/>
      <c r="P143" s="84"/>
      <c r="Q143" s="84"/>
      <c r="R143" s="84"/>
      <c r="S143" s="84"/>
      <c r="T143" s="85"/>
      <c r="U143" s="38"/>
      <c r="V143" s="38"/>
      <c r="W143" s="38"/>
      <c r="X143" s="38"/>
      <c r="Y143" s="38"/>
      <c r="Z143" s="38"/>
      <c r="AA143" s="38"/>
      <c r="AB143" s="38"/>
      <c r="AC143" s="38"/>
      <c r="AD143" s="38"/>
      <c r="AE143" s="38"/>
      <c r="AT143" s="17" t="s">
        <v>126</v>
      </c>
      <c r="AU143" s="17" t="s">
        <v>78</v>
      </c>
    </row>
    <row r="144" s="13" customFormat="1">
      <c r="A144" s="13"/>
      <c r="B144" s="223"/>
      <c r="C144" s="224"/>
      <c r="D144" s="218" t="s">
        <v>128</v>
      </c>
      <c r="E144" s="225" t="s">
        <v>19</v>
      </c>
      <c r="F144" s="226" t="s">
        <v>226</v>
      </c>
      <c r="G144" s="224"/>
      <c r="H144" s="227">
        <v>300</v>
      </c>
      <c r="I144" s="228"/>
      <c r="J144" s="224"/>
      <c r="K144" s="224"/>
      <c r="L144" s="229"/>
      <c r="M144" s="230"/>
      <c r="N144" s="231"/>
      <c r="O144" s="231"/>
      <c r="P144" s="231"/>
      <c r="Q144" s="231"/>
      <c r="R144" s="231"/>
      <c r="S144" s="231"/>
      <c r="T144" s="232"/>
      <c r="U144" s="13"/>
      <c r="V144" s="13"/>
      <c r="W144" s="13"/>
      <c r="X144" s="13"/>
      <c r="Y144" s="13"/>
      <c r="Z144" s="13"/>
      <c r="AA144" s="13"/>
      <c r="AB144" s="13"/>
      <c r="AC144" s="13"/>
      <c r="AD144" s="13"/>
      <c r="AE144" s="13"/>
      <c r="AT144" s="233" t="s">
        <v>128</v>
      </c>
      <c r="AU144" s="233" t="s">
        <v>78</v>
      </c>
      <c r="AV144" s="13" t="s">
        <v>78</v>
      </c>
      <c r="AW144" s="13" t="s">
        <v>31</v>
      </c>
      <c r="AX144" s="13" t="s">
        <v>76</v>
      </c>
      <c r="AY144" s="233" t="s">
        <v>117</v>
      </c>
    </row>
    <row r="145" s="2" customFormat="1" ht="14.4" customHeight="1">
      <c r="A145" s="38"/>
      <c r="B145" s="39"/>
      <c r="C145" s="205" t="s">
        <v>227</v>
      </c>
      <c r="D145" s="205" t="s">
        <v>119</v>
      </c>
      <c r="E145" s="206" t="s">
        <v>228</v>
      </c>
      <c r="F145" s="207" t="s">
        <v>229</v>
      </c>
      <c r="G145" s="208" t="s">
        <v>122</v>
      </c>
      <c r="H145" s="209">
        <v>2300</v>
      </c>
      <c r="I145" s="210"/>
      <c r="J145" s="211">
        <f>ROUND(I145*H145,2)</f>
        <v>0</v>
      </c>
      <c r="K145" s="207" t="s">
        <v>137</v>
      </c>
      <c r="L145" s="44"/>
      <c r="M145" s="212" t="s">
        <v>19</v>
      </c>
      <c r="N145" s="213" t="s">
        <v>40</v>
      </c>
      <c r="O145" s="84"/>
      <c r="P145" s="214">
        <f>O145*H145</f>
        <v>0</v>
      </c>
      <c r="Q145" s="214">
        <v>0</v>
      </c>
      <c r="R145" s="214">
        <f>Q145*H145</f>
        <v>0</v>
      </c>
      <c r="S145" s="214">
        <v>0</v>
      </c>
      <c r="T145" s="215">
        <f>S145*H145</f>
        <v>0</v>
      </c>
      <c r="U145" s="38"/>
      <c r="V145" s="38"/>
      <c r="W145" s="38"/>
      <c r="X145" s="38"/>
      <c r="Y145" s="38"/>
      <c r="Z145" s="38"/>
      <c r="AA145" s="38"/>
      <c r="AB145" s="38"/>
      <c r="AC145" s="38"/>
      <c r="AD145" s="38"/>
      <c r="AE145" s="38"/>
      <c r="AR145" s="216" t="s">
        <v>124</v>
      </c>
      <c r="AT145" s="216" t="s">
        <v>119</v>
      </c>
      <c r="AU145" s="216" t="s">
        <v>78</v>
      </c>
      <c r="AY145" s="17" t="s">
        <v>117</v>
      </c>
      <c r="BE145" s="217">
        <f>IF(N145="základní",J145,0)</f>
        <v>0</v>
      </c>
      <c r="BF145" s="217">
        <f>IF(N145="snížená",J145,0)</f>
        <v>0</v>
      </c>
      <c r="BG145" s="217">
        <f>IF(N145="zákl. přenesená",J145,0)</f>
        <v>0</v>
      </c>
      <c r="BH145" s="217">
        <f>IF(N145="sníž. přenesená",J145,0)</f>
        <v>0</v>
      </c>
      <c r="BI145" s="217">
        <f>IF(N145="nulová",J145,0)</f>
        <v>0</v>
      </c>
      <c r="BJ145" s="17" t="s">
        <v>76</v>
      </c>
      <c r="BK145" s="217">
        <f>ROUND(I145*H145,2)</f>
        <v>0</v>
      </c>
      <c r="BL145" s="17" t="s">
        <v>124</v>
      </c>
      <c r="BM145" s="216" t="s">
        <v>230</v>
      </c>
    </row>
    <row r="146" s="13" customFormat="1">
      <c r="A146" s="13"/>
      <c r="B146" s="223"/>
      <c r="C146" s="224"/>
      <c r="D146" s="218" t="s">
        <v>128</v>
      </c>
      <c r="E146" s="225" t="s">
        <v>19</v>
      </c>
      <c r="F146" s="226" t="s">
        <v>129</v>
      </c>
      <c r="G146" s="224"/>
      <c r="H146" s="227">
        <v>2300</v>
      </c>
      <c r="I146" s="228"/>
      <c r="J146" s="224"/>
      <c r="K146" s="224"/>
      <c r="L146" s="229"/>
      <c r="M146" s="230"/>
      <c r="N146" s="231"/>
      <c r="O146" s="231"/>
      <c r="P146" s="231"/>
      <c r="Q146" s="231"/>
      <c r="R146" s="231"/>
      <c r="S146" s="231"/>
      <c r="T146" s="232"/>
      <c r="U146" s="13"/>
      <c r="V146" s="13"/>
      <c r="W146" s="13"/>
      <c r="X146" s="13"/>
      <c r="Y146" s="13"/>
      <c r="Z146" s="13"/>
      <c r="AA146" s="13"/>
      <c r="AB146" s="13"/>
      <c r="AC146" s="13"/>
      <c r="AD146" s="13"/>
      <c r="AE146" s="13"/>
      <c r="AT146" s="233" t="s">
        <v>128</v>
      </c>
      <c r="AU146" s="233" t="s">
        <v>78</v>
      </c>
      <c r="AV146" s="13" t="s">
        <v>78</v>
      </c>
      <c r="AW146" s="13" t="s">
        <v>31</v>
      </c>
      <c r="AX146" s="13" t="s">
        <v>76</v>
      </c>
      <c r="AY146" s="233" t="s">
        <v>117</v>
      </c>
    </row>
    <row r="147" s="2" customFormat="1" ht="14.4" customHeight="1">
      <c r="A147" s="38"/>
      <c r="B147" s="39"/>
      <c r="C147" s="205" t="s">
        <v>231</v>
      </c>
      <c r="D147" s="205" t="s">
        <v>119</v>
      </c>
      <c r="E147" s="206" t="s">
        <v>232</v>
      </c>
      <c r="F147" s="207" t="s">
        <v>233</v>
      </c>
      <c r="G147" s="208" t="s">
        <v>122</v>
      </c>
      <c r="H147" s="209">
        <v>9467.3999999999996</v>
      </c>
      <c r="I147" s="210"/>
      <c r="J147" s="211">
        <f>ROUND(I147*H147,2)</f>
        <v>0</v>
      </c>
      <c r="K147" s="207" t="s">
        <v>137</v>
      </c>
      <c r="L147" s="44"/>
      <c r="M147" s="212" t="s">
        <v>19</v>
      </c>
      <c r="N147" s="213" t="s">
        <v>40</v>
      </c>
      <c r="O147" s="84"/>
      <c r="P147" s="214">
        <f>O147*H147</f>
        <v>0</v>
      </c>
      <c r="Q147" s="214">
        <v>0</v>
      </c>
      <c r="R147" s="214">
        <f>Q147*H147</f>
        <v>0</v>
      </c>
      <c r="S147" s="214">
        <v>0</v>
      </c>
      <c r="T147" s="215">
        <f>S147*H147</f>
        <v>0</v>
      </c>
      <c r="U147" s="38"/>
      <c r="V147" s="38"/>
      <c r="W147" s="38"/>
      <c r="X147" s="38"/>
      <c r="Y147" s="38"/>
      <c r="Z147" s="38"/>
      <c r="AA147" s="38"/>
      <c r="AB147" s="38"/>
      <c r="AC147" s="38"/>
      <c r="AD147" s="38"/>
      <c r="AE147" s="38"/>
      <c r="AR147" s="216" t="s">
        <v>124</v>
      </c>
      <c r="AT147" s="216" t="s">
        <v>119</v>
      </c>
      <c r="AU147" s="216" t="s">
        <v>78</v>
      </c>
      <c r="AY147" s="17" t="s">
        <v>117</v>
      </c>
      <c r="BE147" s="217">
        <f>IF(N147="základní",J147,0)</f>
        <v>0</v>
      </c>
      <c r="BF147" s="217">
        <f>IF(N147="snížená",J147,0)</f>
        <v>0</v>
      </c>
      <c r="BG147" s="217">
        <f>IF(N147="zákl. přenesená",J147,0)</f>
        <v>0</v>
      </c>
      <c r="BH147" s="217">
        <f>IF(N147="sníž. přenesená",J147,0)</f>
        <v>0</v>
      </c>
      <c r="BI147" s="217">
        <f>IF(N147="nulová",J147,0)</f>
        <v>0</v>
      </c>
      <c r="BJ147" s="17" t="s">
        <v>76</v>
      </c>
      <c r="BK147" s="217">
        <f>ROUND(I147*H147,2)</f>
        <v>0</v>
      </c>
      <c r="BL147" s="17" t="s">
        <v>124</v>
      </c>
      <c r="BM147" s="216" t="s">
        <v>234</v>
      </c>
    </row>
    <row r="148" s="13" customFormat="1">
      <c r="A148" s="13"/>
      <c r="B148" s="223"/>
      <c r="C148" s="224"/>
      <c r="D148" s="218" t="s">
        <v>128</v>
      </c>
      <c r="E148" s="225" t="s">
        <v>19</v>
      </c>
      <c r="F148" s="226" t="s">
        <v>235</v>
      </c>
      <c r="G148" s="224"/>
      <c r="H148" s="227">
        <v>9467.3999999999996</v>
      </c>
      <c r="I148" s="228"/>
      <c r="J148" s="224"/>
      <c r="K148" s="224"/>
      <c r="L148" s="229"/>
      <c r="M148" s="230"/>
      <c r="N148" s="231"/>
      <c r="O148" s="231"/>
      <c r="P148" s="231"/>
      <c r="Q148" s="231"/>
      <c r="R148" s="231"/>
      <c r="S148" s="231"/>
      <c r="T148" s="232"/>
      <c r="U148" s="13"/>
      <c r="V148" s="13"/>
      <c r="W148" s="13"/>
      <c r="X148" s="13"/>
      <c r="Y148" s="13"/>
      <c r="Z148" s="13"/>
      <c r="AA148" s="13"/>
      <c r="AB148" s="13"/>
      <c r="AC148" s="13"/>
      <c r="AD148" s="13"/>
      <c r="AE148" s="13"/>
      <c r="AT148" s="233" t="s">
        <v>128</v>
      </c>
      <c r="AU148" s="233" t="s">
        <v>78</v>
      </c>
      <c r="AV148" s="13" t="s">
        <v>78</v>
      </c>
      <c r="AW148" s="13" t="s">
        <v>31</v>
      </c>
      <c r="AX148" s="13" t="s">
        <v>76</v>
      </c>
      <c r="AY148" s="233" t="s">
        <v>117</v>
      </c>
    </row>
    <row r="149" s="2" customFormat="1" ht="24.15" customHeight="1">
      <c r="A149" s="38"/>
      <c r="B149" s="39"/>
      <c r="C149" s="205" t="s">
        <v>7</v>
      </c>
      <c r="D149" s="205" t="s">
        <v>119</v>
      </c>
      <c r="E149" s="206" t="s">
        <v>236</v>
      </c>
      <c r="F149" s="207" t="s">
        <v>237</v>
      </c>
      <c r="G149" s="208" t="s">
        <v>122</v>
      </c>
      <c r="H149" s="209">
        <v>4733.6999999999998</v>
      </c>
      <c r="I149" s="210"/>
      <c r="J149" s="211">
        <f>ROUND(I149*H149,2)</f>
        <v>0</v>
      </c>
      <c r="K149" s="207" t="s">
        <v>123</v>
      </c>
      <c r="L149" s="44"/>
      <c r="M149" s="212" t="s">
        <v>19</v>
      </c>
      <c r="N149" s="213" t="s">
        <v>40</v>
      </c>
      <c r="O149" s="84"/>
      <c r="P149" s="214">
        <f>O149*H149</f>
        <v>0</v>
      </c>
      <c r="Q149" s="214">
        <v>0</v>
      </c>
      <c r="R149" s="214">
        <f>Q149*H149</f>
        <v>0</v>
      </c>
      <c r="S149" s="214">
        <v>0</v>
      </c>
      <c r="T149" s="215">
        <f>S149*H149</f>
        <v>0</v>
      </c>
      <c r="U149" s="38"/>
      <c r="V149" s="38"/>
      <c r="W149" s="38"/>
      <c r="X149" s="38"/>
      <c r="Y149" s="38"/>
      <c r="Z149" s="38"/>
      <c r="AA149" s="38"/>
      <c r="AB149" s="38"/>
      <c r="AC149" s="38"/>
      <c r="AD149" s="38"/>
      <c r="AE149" s="38"/>
      <c r="AR149" s="216" t="s">
        <v>124</v>
      </c>
      <c r="AT149" s="216" t="s">
        <v>119</v>
      </c>
      <c r="AU149" s="216" t="s">
        <v>78</v>
      </c>
      <c r="AY149" s="17" t="s">
        <v>117</v>
      </c>
      <c r="BE149" s="217">
        <f>IF(N149="základní",J149,0)</f>
        <v>0</v>
      </c>
      <c r="BF149" s="217">
        <f>IF(N149="snížená",J149,0)</f>
        <v>0</v>
      </c>
      <c r="BG149" s="217">
        <f>IF(N149="zákl. přenesená",J149,0)</f>
        <v>0</v>
      </c>
      <c r="BH149" s="217">
        <f>IF(N149="sníž. přenesená",J149,0)</f>
        <v>0</v>
      </c>
      <c r="BI149" s="217">
        <f>IF(N149="nulová",J149,0)</f>
        <v>0</v>
      </c>
      <c r="BJ149" s="17" t="s">
        <v>76</v>
      </c>
      <c r="BK149" s="217">
        <f>ROUND(I149*H149,2)</f>
        <v>0</v>
      </c>
      <c r="BL149" s="17" t="s">
        <v>124</v>
      </c>
      <c r="BM149" s="216" t="s">
        <v>238</v>
      </c>
    </row>
    <row r="150" s="13" customFormat="1">
      <c r="A150" s="13"/>
      <c r="B150" s="223"/>
      <c r="C150" s="224"/>
      <c r="D150" s="218" t="s">
        <v>128</v>
      </c>
      <c r="E150" s="225" t="s">
        <v>19</v>
      </c>
      <c r="F150" s="226" t="s">
        <v>239</v>
      </c>
      <c r="G150" s="224"/>
      <c r="H150" s="227">
        <v>4733.6999999999998</v>
      </c>
      <c r="I150" s="228"/>
      <c r="J150" s="224"/>
      <c r="K150" s="224"/>
      <c r="L150" s="229"/>
      <c r="M150" s="230"/>
      <c r="N150" s="231"/>
      <c r="O150" s="231"/>
      <c r="P150" s="231"/>
      <c r="Q150" s="231"/>
      <c r="R150" s="231"/>
      <c r="S150" s="231"/>
      <c r="T150" s="232"/>
      <c r="U150" s="13"/>
      <c r="V150" s="13"/>
      <c r="W150" s="13"/>
      <c r="X150" s="13"/>
      <c r="Y150" s="13"/>
      <c r="Z150" s="13"/>
      <c r="AA150" s="13"/>
      <c r="AB150" s="13"/>
      <c r="AC150" s="13"/>
      <c r="AD150" s="13"/>
      <c r="AE150" s="13"/>
      <c r="AT150" s="233" t="s">
        <v>128</v>
      </c>
      <c r="AU150" s="233" t="s">
        <v>78</v>
      </c>
      <c r="AV150" s="13" t="s">
        <v>78</v>
      </c>
      <c r="AW150" s="13" t="s">
        <v>31</v>
      </c>
      <c r="AX150" s="13" t="s">
        <v>76</v>
      </c>
      <c r="AY150" s="233" t="s">
        <v>117</v>
      </c>
    </row>
    <row r="151" s="2" customFormat="1" ht="24.15" customHeight="1">
      <c r="A151" s="38"/>
      <c r="B151" s="39"/>
      <c r="C151" s="205" t="s">
        <v>240</v>
      </c>
      <c r="D151" s="205" t="s">
        <v>119</v>
      </c>
      <c r="E151" s="206" t="s">
        <v>241</v>
      </c>
      <c r="F151" s="207" t="s">
        <v>242</v>
      </c>
      <c r="G151" s="208" t="s">
        <v>122</v>
      </c>
      <c r="H151" s="209">
        <v>4733.6999999999998</v>
      </c>
      <c r="I151" s="210"/>
      <c r="J151" s="211">
        <f>ROUND(I151*H151,2)</f>
        <v>0</v>
      </c>
      <c r="K151" s="207" t="s">
        <v>123</v>
      </c>
      <c r="L151" s="44"/>
      <c r="M151" s="212" t="s">
        <v>19</v>
      </c>
      <c r="N151" s="213" t="s">
        <v>40</v>
      </c>
      <c r="O151" s="84"/>
      <c r="P151" s="214">
        <f>O151*H151</f>
        <v>0</v>
      </c>
      <c r="Q151" s="214">
        <v>0</v>
      </c>
      <c r="R151" s="214">
        <f>Q151*H151</f>
        <v>0</v>
      </c>
      <c r="S151" s="214">
        <v>0</v>
      </c>
      <c r="T151" s="215">
        <f>S151*H151</f>
        <v>0</v>
      </c>
      <c r="U151" s="38"/>
      <c r="V151" s="38"/>
      <c r="W151" s="38"/>
      <c r="X151" s="38"/>
      <c r="Y151" s="38"/>
      <c r="Z151" s="38"/>
      <c r="AA151" s="38"/>
      <c r="AB151" s="38"/>
      <c r="AC151" s="38"/>
      <c r="AD151" s="38"/>
      <c r="AE151" s="38"/>
      <c r="AR151" s="216" t="s">
        <v>124</v>
      </c>
      <c r="AT151" s="216" t="s">
        <v>119</v>
      </c>
      <c r="AU151" s="216" t="s">
        <v>78</v>
      </c>
      <c r="AY151" s="17" t="s">
        <v>117</v>
      </c>
      <c r="BE151" s="217">
        <f>IF(N151="základní",J151,0)</f>
        <v>0</v>
      </c>
      <c r="BF151" s="217">
        <f>IF(N151="snížená",J151,0)</f>
        <v>0</v>
      </c>
      <c r="BG151" s="217">
        <f>IF(N151="zákl. přenesená",J151,0)</f>
        <v>0</v>
      </c>
      <c r="BH151" s="217">
        <f>IF(N151="sníž. přenesená",J151,0)</f>
        <v>0</v>
      </c>
      <c r="BI151" s="217">
        <f>IF(N151="nulová",J151,0)</f>
        <v>0</v>
      </c>
      <c r="BJ151" s="17" t="s">
        <v>76</v>
      </c>
      <c r="BK151" s="217">
        <f>ROUND(I151*H151,2)</f>
        <v>0</v>
      </c>
      <c r="BL151" s="17" t="s">
        <v>124</v>
      </c>
      <c r="BM151" s="216" t="s">
        <v>243</v>
      </c>
    </row>
    <row r="152" s="2" customFormat="1">
      <c r="A152" s="38"/>
      <c r="B152" s="39"/>
      <c r="C152" s="40"/>
      <c r="D152" s="218" t="s">
        <v>126</v>
      </c>
      <c r="E152" s="40"/>
      <c r="F152" s="219" t="s">
        <v>244</v>
      </c>
      <c r="G152" s="40"/>
      <c r="H152" s="40"/>
      <c r="I152" s="220"/>
      <c r="J152" s="40"/>
      <c r="K152" s="40"/>
      <c r="L152" s="44"/>
      <c r="M152" s="221"/>
      <c r="N152" s="222"/>
      <c r="O152" s="84"/>
      <c r="P152" s="84"/>
      <c r="Q152" s="84"/>
      <c r="R152" s="84"/>
      <c r="S152" s="84"/>
      <c r="T152" s="85"/>
      <c r="U152" s="38"/>
      <c r="V152" s="38"/>
      <c r="W152" s="38"/>
      <c r="X152" s="38"/>
      <c r="Y152" s="38"/>
      <c r="Z152" s="38"/>
      <c r="AA152" s="38"/>
      <c r="AB152" s="38"/>
      <c r="AC152" s="38"/>
      <c r="AD152" s="38"/>
      <c r="AE152" s="38"/>
      <c r="AT152" s="17" t="s">
        <v>126</v>
      </c>
      <c r="AU152" s="17" t="s">
        <v>78</v>
      </c>
    </row>
    <row r="153" s="13" customFormat="1">
      <c r="A153" s="13"/>
      <c r="B153" s="223"/>
      <c r="C153" s="224"/>
      <c r="D153" s="218" t="s">
        <v>128</v>
      </c>
      <c r="E153" s="225" t="s">
        <v>19</v>
      </c>
      <c r="F153" s="226" t="s">
        <v>239</v>
      </c>
      <c r="G153" s="224"/>
      <c r="H153" s="227">
        <v>4733.6999999999998</v>
      </c>
      <c r="I153" s="228"/>
      <c r="J153" s="224"/>
      <c r="K153" s="224"/>
      <c r="L153" s="229"/>
      <c r="M153" s="230"/>
      <c r="N153" s="231"/>
      <c r="O153" s="231"/>
      <c r="P153" s="231"/>
      <c r="Q153" s="231"/>
      <c r="R153" s="231"/>
      <c r="S153" s="231"/>
      <c r="T153" s="232"/>
      <c r="U153" s="13"/>
      <c r="V153" s="13"/>
      <c r="W153" s="13"/>
      <c r="X153" s="13"/>
      <c r="Y153" s="13"/>
      <c r="Z153" s="13"/>
      <c r="AA153" s="13"/>
      <c r="AB153" s="13"/>
      <c r="AC153" s="13"/>
      <c r="AD153" s="13"/>
      <c r="AE153" s="13"/>
      <c r="AT153" s="233" t="s">
        <v>128</v>
      </c>
      <c r="AU153" s="233" t="s">
        <v>78</v>
      </c>
      <c r="AV153" s="13" t="s">
        <v>78</v>
      </c>
      <c r="AW153" s="13" t="s">
        <v>31</v>
      </c>
      <c r="AX153" s="13" t="s">
        <v>76</v>
      </c>
      <c r="AY153" s="233" t="s">
        <v>117</v>
      </c>
    </row>
    <row r="154" s="12" customFormat="1" ht="22.8" customHeight="1">
      <c r="A154" s="12"/>
      <c r="B154" s="189"/>
      <c r="C154" s="190"/>
      <c r="D154" s="191" t="s">
        <v>68</v>
      </c>
      <c r="E154" s="203" t="s">
        <v>162</v>
      </c>
      <c r="F154" s="203" t="s">
        <v>245</v>
      </c>
      <c r="G154" s="190"/>
      <c r="H154" s="190"/>
      <c r="I154" s="193"/>
      <c r="J154" s="204">
        <f>BK154</f>
        <v>0</v>
      </c>
      <c r="K154" s="190"/>
      <c r="L154" s="195"/>
      <c r="M154" s="196"/>
      <c r="N154" s="197"/>
      <c r="O154" s="197"/>
      <c r="P154" s="198">
        <f>SUM(P155:P162)</f>
        <v>0</v>
      </c>
      <c r="Q154" s="197"/>
      <c r="R154" s="198">
        <f>SUM(R155:R162)</f>
        <v>24.738380000000003</v>
      </c>
      <c r="S154" s="197"/>
      <c r="T154" s="199">
        <f>SUM(T155:T162)</f>
        <v>6</v>
      </c>
      <c r="U154" s="12"/>
      <c r="V154" s="12"/>
      <c r="W154" s="12"/>
      <c r="X154" s="12"/>
      <c r="Y154" s="12"/>
      <c r="Z154" s="12"/>
      <c r="AA154" s="12"/>
      <c r="AB154" s="12"/>
      <c r="AC154" s="12"/>
      <c r="AD154" s="12"/>
      <c r="AE154" s="12"/>
      <c r="AR154" s="200" t="s">
        <v>76</v>
      </c>
      <c r="AT154" s="201" t="s">
        <v>68</v>
      </c>
      <c r="AU154" s="201" t="s">
        <v>76</v>
      </c>
      <c r="AY154" s="200" t="s">
        <v>117</v>
      </c>
      <c r="BK154" s="202">
        <f>SUM(BK155:BK162)</f>
        <v>0</v>
      </c>
    </row>
    <row r="155" s="2" customFormat="1" ht="14.4" customHeight="1">
      <c r="A155" s="38"/>
      <c r="B155" s="39"/>
      <c r="C155" s="205" t="s">
        <v>246</v>
      </c>
      <c r="D155" s="205" t="s">
        <v>119</v>
      </c>
      <c r="E155" s="206" t="s">
        <v>247</v>
      </c>
      <c r="F155" s="207" t="s">
        <v>248</v>
      </c>
      <c r="G155" s="208" t="s">
        <v>249</v>
      </c>
      <c r="H155" s="209">
        <v>30</v>
      </c>
      <c r="I155" s="210"/>
      <c r="J155" s="211">
        <f>ROUND(I155*H155,2)</f>
        <v>0</v>
      </c>
      <c r="K155" s="207" t="s">
        <v>123</v>
      </c>
      <c r="L155" s="44"/>
      <c r="M155" s="212" t="s">
        <v>19</v>
      </c>
      <c r="N155" s="213" t="s">
        <v>40</v>
      </c>
      <c r="O155" s="84"/>
      <c r="P155" s="214">
        <f>O155*H155</f>
        <v>0</v>
      </c>
      <c r="Q155" s="214">
        <v>0.217338</v>
      </c>
      <c r="R155" s="214">
        <f>Q155*H155</f>
        <v>6.5201400000000005</v>
      </c>
      <c r="S155" s="214">
        <v>0</v>
      </c>
      <c r="T155" s="215">
        <f>S155*H155</f>
        <v>0</v>
      </c>
      <c r="U155" s="38"/>
      <c r="V155" s="38"/>
      <c r="W155" s="38"/>
      <c r="X155" s="38"/>
      <c r="Y155" s="38"/>
      <c r="Z155" s="38"/>
      <c r="AA155" s="38"/>
      <c r="AB155" s="38"/>
      <c r="AC155" s="38"/>
      <c r="AD155" s="38"/>
      <c r="AE155" s="38"/>
      <c r="AR155" s="216" t="s">
        <v>124</v>
      </c>
      <c r="AT155" s="216" t="s">
        <v>119</v>
      </c>
      <c r="AU155" s="216" t="s">
        <v>78</v>
      </c>
      <c r="AY155" s="17" t="s">
        <v>117</v>
      </c>
      <c r="BE155" s="217">
        <f>IF(N155="základní",J155,0)</f>
        <v>0</v>
      </c>
      <c r="BF155" s="217">
        <f>IF(N155="snížená",J155,0)</f>
        <v>0</v>
      </c>
      <c r="BG155" s="217">
        <f>IF(N155="zákl. přenesená",J155,0)</f>
        <v>0</v>
      </c>
      <c r="BH155" s="217">
        <f>IF(N155="sníž. přenesená",J155,0)</f>
        <v>0</v>
      </c>
      <c r="BI155" s="217">
        <f>IF(N155="nulová",J155,0)</f>
        <v>0</v>
      </c>
      <c r="BJ155" s="17" t="s">
        <v>76</v>
      </c>
      <c r="BK155" s="217">
        <f>ROUND(I155*H155,2)</f>
        <v>0</v>
      </c>
      <c r="BL155" s="17" t="s">
        <v>124</v>
      </c>
      <c r="BM155" s="216" t="s">
        <v>250</v>
      </c>
    </row>
    <row r="156" s="2" customFormat="1">
      <c r="A156" s="38"/>
      <c r="B156" s="39"/>
      <c r="C156" s="40"/>
      <c r="D156" s="218" t="s">
        <v>126</v>
      </c>
      <c r="E156" s="40"/>
      <c r="F156" s="219" t="s">
        <v>251</v>
      </c>
      <c r="G156" s="40"/>
      <c r="H156" s="40"/>
      <c r="I156" s="220"/>
      <c r="J156" s="40"/>
      <c r="K156" s="40"/>
      <c r="L156" s="44"/>
      <c r="M156" s="221"/>
      <c r="N156" s="222"/>
      <c r="O156" s="84"/>
      <c r="P156" s="84"/>
      <c r="Q156" s="84"/>
      <c r="R156" s="84"/>
      <c r="S156" s="84"/>
      <c r="T156" s="85"/>
      <c r="U156" s="38"/>
      <c r="V156" s="38"/>
      <c r="W156" s="38"/>
      <c r="X156" s="38"/>
      <c r="Y156" s="38"/>
      <c r="Z156" s="38"/>
      <c r="AA156" s="38"/>
      <c r="AB156" s="38"/>
      <c r="AC156" s="38"/>
      <c r="AD156" s="38"/>
      <c r="AE156" s="38"/>
      <c r="AT156" s="17" t="s">
        <v>126</v>
      </c>
      <c r="AU156" s="17" t="s">
        <v>78</v>
      </c>
    </row>
    <row r="157" s="13" customFormat="1">
      <c r="A157" s="13"/>
      <c r="B157" s="223"/>
      <c r="C157" s="224"/>
      <c r="D157" s="218" t="s">
        <v>128</v>
      </c>
      <c r="E157" s="225" t="s">
        <v>19</v>
      </c>
      <c r="F157" s="226" t="s">
        <v>252</v>
      </c>
      <c r="G157" s="224"/>
      <c r="H157" s="227">
        <v>30</v>
      </c>
      <c r="I157" s="228"/>
      <c r="J157" s="224"/>
      <c r="K157" s="224"/>
      <c r="L157" s="229"/>
      <c r="M157" s="230"/>
      <c r="N157" s="231"/>
      <c r="O157" s="231"/>
      <c r="P157" s="231"/>
      <c r="Q157" s="231"/>
      <c r="R157" s="231"/>
      <c r="S157" s="231"/>
      <c r="T157" s="232"/>
      <c r="U157" s="13"/>
      <c r="V157" s="13"/>
      <c r="W157" s="13"/>
      <c r="X157" s="13"/>
      <c r="Y157" s="13"/>
      <c r="Z157" s="13"/>
      <c r="AA157" s="13"/>
      <c r="AB157" s="13"/>
      <c r="AC157" s="13"/>
      <c r="AD157" s="13"/>
      <c r="AE157" s="13"/>
      <c r="AT157" s="233" t="s">
        <v>128</v>
      </c>
      <c r="AU157" s="233" t="s">
        <v>78</v>
      </c>
      <c r="AV157" s="13" t="s">
        <v>78</v>
      </c>
      <c r="AW157" s="13" t="s">
        <v>31</v>
      </c>
      <c r="AX157" s="13" t="s">
        <v>76</v>
      </c>
      <c r="AY157" s="233" t="s">
        <v>117</v>
      </c>
    </row>
    <row r="158" s="2" customFormat="1" ht="14.4" customHeight="1">
      <c r="A158" s="38"/>
      <c r="B158" s="39"/>
      <c r="C158" s="205" t="s">
        <v>253</v>
      </c>
      <c r="D158" s="205" t="s">
        <v>119</v>
      </c>
      <c r="E158" s="206" t="s">
        <v>254</v>
      </c>
      <c r="F158" s="207" t="s">
        <v>255</v>
      </c>
      <c r="G158" s="208" t="s">
        <v>249</v>
      </c>
      <c r="H158" s="209">
        <v>30</v>
      </c>
      <c r="I158" s="210"/>
      <c r="J158" s="211">
        <f>ROUND(I158*H158,2)</f>
        <v>0</v>
      </c>
      <c r="K158" s="207" t="s">
        <v>123</v>
      </c>
      <c r="L158" s="44"/>
      <c r="M158" s="212" t="s">
        <v>19</v>
      </c>
      <c r="N158" s="213" t="s">
        <v>40</v>
      </c>
      <c r="O158" s="84"/>
      <c r="P158" s="214">
        <f>O158*H158</f>
        <v>0</v>
      </c>
      <c r="Q158" s="214">
        <v>0</v>
      </c>
      <c r="R158" s="214">
        <f>Q158*H158</f>
        <v>0</v>
      </c>
      <c r="S158" s="214">
        <v>0.20000000000000001</v>
      </c>
      <c r="T158" s="215">
        <f>S158*H158</f>
        <v>6</v>
      </c>
      <c r="U158" s="38"/>
      <c r="V158" s="38"/>
      <c r="W158" s="38"/>
      <c r="X158" s="38"/>
      <c r="Y158" s="38"/>
      <c r="Z158" s="38"/>
      <c r="AA158" s="38"/>
      <c r="AB158" s="38"/>
      <c r="AC158" s="38"/>
      <c r="AD158" s="38"/>
      <c r="AE158" s="38"/>
      <c r="AR158" s="216" t="s">
        <v>124</v>
      </c>
      <c r="AT158" s="216" t="s">
        <v>119</v>
      </c>
      <c r="AU158" s="216" t="s">
        <v>78</v>
      </c>
      <c r="AY158" s="17" t="s">
        <v>117</v>
      </c>
      <c r="BE158" s="217">
        <f>IF(N158="základní",J158,0)</f>
        <v>0</v>
      </c>
      <c r="BF158" s="217">
        <f>IF(N158="snížená",J158,0)</f>
        <v>0</v>
      </c>
      <c r="BG158" s="217">
        <f>IF(N158="zákl. přenesená",J158,0)</f>
        <v>0</v>
      </c>
      <c r="BH158" s="217">
        <f>IF(N158="sníž. přenesená",J158,0)</f>
        <v>0</v>
      </c>
      <c r="BI158" s="217">
        <f>IF(N158="nulová",J158,0)</f>
        <v>0</v>
      </c>
      <c r="BJ158" s="17" t="s">
        <v>76</v>
      </c>
      <c r="BK158" s="217">
        <f>ROUND(I158*H158,2)</f>
        <v>0</v>
      </c>
      <c r="BL158" s="17" t="s">
        <v>124</v>
      </c>
      <c r="BM158" s="216" t="s">
        <v>256</v>
      </c>
    </row>
    <row r="159" s="13" customFormat="1">
      <c r="A159" s="13"/>
      <c r="B159" s="223"/>
      <c r="C159" s="224"/>
      <c r="D159" s="218" t="s">
        <v>128</v>
      </c>
      <c r="E159" s="225" t="s">
        <v>19</v>
      </c>
      <c r="F159" s="226" t="s">
        <v>252</v>
      </c>
      <c r="G159" s="224"/>
      <c r="H159" s="227">
        <v>30</v>
      </c>
      <c r="I159" s="228"/>
      <c r="J159" s="224"/>
      <c r="K159" s="224"/>
      <c r="L159" s="229"/>
      <c r="M159" s="230"/>
      <c r="N159" s="231"/>
      <c r="O159" s="231"/>
      <c r="P159" s="231"/>
      <c r="Q159" s="231"/>
      <c r="R159" s="231"/>
      <c r="S159" s="231"/>
      <c r="T159" s="232"/>
      <c r="U159" s="13"/>
      <c r="V159" s="13"/>
      <c r="W159" s="13"/>
      <c r="X159" s="13"/>
      <c r="Y159" s="13"/>
      <c r="Z159" s="13"/>
      <c r="AA159" s="13"/>
      <c r="AB159" s="13"/>
      <c r="AC159" s="13"/>
      <c r="AD159" s="13"/>
      <c r="AE159" s="13"/>
      <c r="AT159" s="233" t="s">
        <v>128</v>
      </c>
      <c r="AU159" s="233" t="s">
        <v>78</v>
      </c>
      <c r="AV159" s="13" t="s">
        <v>78</v>
      </c>
      <c r="AW159" s="13" t="s">
        <v>31</v>
      </c>
      <c r="AX159" s="13" t="s">
        <v>76</v>
      </c>
      <c r="AY159" s="233" t="s">
        <v>117</v>
      </c>
    </row>
    <row r="160" s="2" customFormat="1" ht="14.4" customHeight="1">
      <c r="A160" s="38"/>
      <c r="B160" s="39"/>
      <c r="C160" s="205" t="s">
        <v>257</v>
      </c>
      <c r="D160" s="205" t="s">
        <v>119</v>
      </c>
      <c r="E160" s="206" t="s">
        <v>258</v>
      </c>
      <c r="F160" s="207" t="s">
        <v>259</v>
      </c>
      <c r="G160" s="208" t="s">
        <v>249</v>
      </c>
      <c r="H160" s="209">
        <v>43</v>
      </c>
      <c r="I160" s="210"/>
      <c r="J160" s="211">
        <f>ROUND(I160*H160,2)</f>
        <v>0</v>
      </c>
      <c r="K160" s="207" t="s">
        <v>123</v>
      </c>
      <c r="L160" s="44"/>
      <c r="M160" s="212" t="s">
        <v>19</v>
      </c>
      <c r="N160" s="213" t="s">
        <v>40</v>
      </c>
      <c r="O160" s="84"/>
      <c r="P160" s="214">
        <f>O160*H160</f>
        <v>0</v>
      </c>
      <c r="Q160" s="214">
        <v>0.42368</v>
      </c>
      <c r="R160" s="214">
        <f>Q160*H160</f>
        <v>18.218240000000002</v>
      </c>
      <c r="S160" s="214">
        <v>0</v>
      </c>
      <c r="T160" s="215">
        <f>S160*H160</f>
        <v>0</v>
      </c>
      <c r="U160" s="38"/>
      <c r="V160" s="38"/>
      <c r="W160" s="38"/>
      <c r="X160" s="38"/>
      <c r="Y160" s="38"/>
      <c r="Z160" s="38"/>
      <c r="AA160" s="38"/>
      <c r="AB160" s="38"/>
      <c r="AC160" s="38"/>
      <c r="AD160" s="38"/>
      <c r="AE160" s="38"/>
      <c r="AR160" s="216" t="s">
        <v>124</v>
      </c>
      <c r="AT160" s="216" t="s">
        <v>119</v>
      </c>
      <c r="AU160" s="216" t="s">
        <v>78</v>
      </c>
      <c r="AY160" s="17" t="s">
        <v>117</v>
      </c>
      <c r="BE160" s="217">
        <f>IF(N160="základní",J160,0)</f>
        <v>0</v>
      </c>
      <c r="BF160" s="217">
        <f>IF(N160="snížená",J160,0)</f>
        <v>0</v>
      </c>
      <c r="BG160" s="217">
        <f>IF(N160="zákl. přenesená",J160,0)</f>
        <v>0</v>
      </c>
      <c r="BH160" s="217">
        <f>IF(N160="sníž. přenesená",J160,0)</f>
        <v>0</v>
      </c>
      <c r="BI160" s="217">
        <f>IF(N160="nulová",J160,0)</f>
        <v>0</v>
      </c>
      <c r="BJ160" s="17" t="s">
        <v>76</v>
      </c>
      <c r="BK160" s="217">
        <f>ROUND(I160*H160,2)</f>
        <v>0</v>
      </c>
      <c r="BL160" s="17" t="s">
        <v>124</v>
      </c>
      <c r="BM160" s="216" t="s">
        <v>260</v>
      </c>
    </row>
    <row r="161" s="2" customFormat="1">
      <c r="A161" s="38"/>
      <c r="B161" s="39"/>
      <c r="C161" s="40"/>
      <c r="D161" s="218" t="s">
        <v>126</v>
      </c>
      <c r="E161" s="40"/>
      <c r="F161" s="219" t="s">
        <v>261</v>
      </c>
      <c r="G161" s="40"/>
      <c r="H161" s="40"/>
      <c r="I161" s="220"/>
      <c r="J161" s="40"/>
      <c r="K161" s="40"/>
      <c r="L161" s="44"/>
      <c r="M161" s="221"/>
      <c r="N161" s="222"/>
      <c r="O161" s="84"/>
      <c r="P161" s="84"/>
      <c r="Q161" s="84"/>
      <c r="R161" s="84"/>
      <c r="S161" s="84"/>
      <c r="T161" s="85"/>
      <c r="U161" s="38"/>
      <c r="V161" s="38"/>
      <c r="W161" s="38"/>
      <c r="X161" s="38"/>
      <c r="Y161" s="38"/>
      <c r="Z161" s="38"/>
      <c r="AA161" s="38"/>
      <c r="AB161" s="38"/>
      <c r="AC161" s="38"/>
      <c r="AD161" s="38"/>
      <c r="AE161" s="38"/>
      <c r="AT161" s="17" t="s">
        <v>126</v>
      </c>
      <c r="AU161" s="17" t="s">
        <v>78</v>
      </c>
    </row>
    <row r="162" s="13" customFormat="1">
      <c r="A162" s="13"/>
      <c r="B162" s="223"/>
      <c r="C162" s="224"/>
      <c r="D162" s="218" t="s">
        <v>128</v>
      </c>
      <c r="E162" s="225" t="s">
        <v>19</v>
      </c>
      <c r="F162" s="226" t="s">
        <v>262</v>
      </c>
      <c r="G162" s="224"/>
      <c r="H162" s="227">
        <v>43</v>
      </c>
      <c r="I162" s="228"/>
      <c r="J162" s="224"/>
      <c r="K162" s="224"/>
      <c r="L162" s="229"/>
      <c r="M162" s="230"/>
      <c r="N162" s="231"/>
      <c r="O162" s="231"/>
      <c r="P162" s="231"/>
      <c r="Q162" s="231"/>
      <c r="R162" s="231"/>
      <c r="S162" s="231"/>
      <c r="T162" s="232"/>
      <c r="U162" s="13"/>
      <c r="V162" s="13"/>
      <c r="W162" s="13"/>
      <c r="X162" s="13"/>
      <c r="Y162" s="13"/>
      <c r="Z162" s="13"/>
      <c r="AA162" s="13"/>
      <c r="AB162" s="13"/>
      <c r="AC162" s="13"/>
      <c r="AD162" s="13"/>
      <c r="AE162" s="13"/>
      <c r="AT162" s="233" t="s">
        <v>128</v>
      </c>
      <c r="AU162" s="233" t="s">
        <v>78</v>
      </c>
      <c r="AV162" s="13" t="s">
        <v>78</v>
      </c>
      <c r="AW162" s="13" t="s">
        <v>31</v>
      </c>
      <c r="AX162" s="13" t="s">
        <v>76</v>
      </c>
      <c r="AY162" s="233" t="s">
        <v>117</v>
      </c>
    </row>
    <row r="163" s="12" customFormat="1" ht="22.8" customHeight="1">
      <c r="A163" s="12"/>
      <c r="B163" s="189"/>
      <c r="C163" s="190"/>
      <c r="D163" s="191" t="s">
        <v>68</v>
      </c>
      <c r="E163" s="203" t="s">
        <v>167</v>
      </c>
      <c r="F163" s="203" t="s">
        <v>263</v>
      </c>
      <c r="G163" s="190"/>
      <c r="H163" s="190"/>
      <c r="I163" s="193"/>
      <c r="J163" s="204">
        <f>BK163</f>
        <v>0</v>
      </c>
      <c r="K163" s="190"/>
      <c r="L163" s="195"/>
      <c r="M163" s="196"/>
      <c r="N163" s="197"/>
      <c r="O163" s="197"/>
      <c r="P163" s="198">
        <f>P164+SUM(P165:P241)</f>
        <v>0</v>
      </c>
      <c r="Q163" s="197"/>
      <c r="R163" s="198">
        <f>R164+SUM(R165:R241)</f>
        <v>164.883942975</v>
      </c>
      <c r="S163" s="197"/>
      <c r="T163" s="199">
        <f>T164+SUM(T165:T241)</f>
        <v>189.34799999999999</v>
      </c>
      <c r="U163" s="12"/>
      <c r="V163" s="12"/>
      <c r="W163" s="12"/>
      <c r="X163" s="12"/>
      <c r="Y163" s="12"/>
      <c r="Z163" s="12"/>
      <c r="AA163" s="12"/>
      <c r="AB163" s="12"/>
      <c r="AC163" s="12"/>
      <c r="AD163" s="12"/>
      <c r="AE163" s="12"/>
      <c r="AR163" s="200" t="s">
        <v>76</v>
      </c>
      <c r="AT163" s="201" t="s">
        <v>68</v>
      </c>
      <c r="AU163" s="201" t="s">
        <v>76</v>
      </c>
      <c r="AY163" s="200" t="s">
        <v>117</v>
      </c>
      <c r="BK163" s="202">
        <f>BK164+SUM(BK165:BK241)</f>
        <v>0</v>
      </c>
    </row>
    <row r="164" s="2" customFormat="1" ht="14.4" customHeight="1">
      <c r="A164" s="38"/>
      <c r="B164" s="39"/>
      <c r="C164" s="205" t="s">
        <v>264</v>
      </c>
      <c r="D164" s="205" t="s">
        <v>119</v>
      </c>
      <c r="E164" s="206" t="s">
        <v>265</v>
      </c>
      <c r="F164" s="207" t="s">
        <v>266</v>
      </c>
      <c r="G164" s="208" t="s">
        <v>249</v>
      </c>
      <c r="H164" s="209">
        <v>1</v>
      </c>
      <c r="I164" s="210"/>
      <c r="J164" s="211">
        <f>ROUND(I164*H164,2)</f>
        <v>0</v>
      </c>
      <c r="K164" s="207" t="s">
        <v>19</v>
      </c>
      <c r="L164" s="44"/>
      <c r="M164" s="212" t="s">
        <v>19</v>
      </c>
      <c r="N164" s="213" t="s">
        <v>40</v>
      </c>
      <c r="O164" s="84"/>
      <c r="P164" s="214">
        <f>O164*H164</f>
        <v>0</v>
      </c>
      <c r="Q164" s="214">
        <v>0</v>
      </c>
      <c r="R164" s="214">
        <f>Q164*H164</f>
        <v>0</v>
      </c>
      <c r="S164" s="214">
        <v>0</v>
      </c>
      <c r="T164" s="215">
        <f>S164*H164</f>
        <v>0</v>
      </c>
      <c r="U164" s="38"/>
      <c r="V164" s="38"/>
      <c r="W164" s="38"/>
      <c r="X164" s="38"/>
      <c r="Y164" s="38"/>
      <c r="Z164" s="38"/>
      <c r="AA164" s="38"/>
      <c r="AB164" s="38"/>
      <c r="AC164" s="38"/>
      <c r="AD164" s="38"/>
      <c r="AE164" s="38"/>
      <c r="AR164" s="216" t="s">
        <v>124</v>
      </c>
      <c r="AT164" s="216" t="s">
        <v>119</v>
      </c>
      <c r="AU164" s="216" t="s">
        <v>78</v>
      </c>
      <c r="AY164" s="17" t="s">
        <v>117</v>
      </c>
      <c r="BE164" s="217">
        <f>IF(N164="základní",J164,0)</f>
        <v>0</v>
      </c>
      <c r="BF164" s="217">
        <f>IF(N164="snížená",J164,0)</f>
        <v>0</v>
      </c>
      <c r="BG164" s="217">
        <f>IF(N164="zákl. přenesená",J164,0)</f>
        <v>0</v>
      </c>
      <c r="BH164" s="217">
        <f>IF(N164="sníž. přenesená",J164,0)</f>
        <v>0</v>
      </c>
      <c r="BI164" s="217">
        <f>IF(N164="nulová",J164,0)</f>
        <v>0</v>
      </c>
      <c r="BJ164" s="17" t="s">
        <v>76</v>
      </c>
      <c r="BK164" s="217">
        <f>ROUND(I164*H164,2)</f>
        <v>0</v>
      </c>
      <c r="BL164" s="17" t="s">
        <v>124</v>
      </c>
      <c r="BM164" s="216" t="s">
        <v>267</v>
      </c>
    </row>
    <row r="165" s="2" customFormat="1" ht="14.4" customHeight="1">
      <c r="A165" s="38"/>
      <c r="B165" s="39"/>
      <c r="C165" s="205" t="s">
        <v>268</v>
      </c>
      <c r="D165" s="205" t="s">
        <v>119</v>
      </c>
      <c r="E165" s="206" t="s">
        <v>269</v>
      </c>
      <c r="F165" s="207" t="s">
        <v>270</v>
      </c>
      <c r="G165" s="208" t="s">
        <v>141</v>
      </c>
      <c r="H165" s="209">
        <v>497</v>
      </c>
      <c r="I165" s="210"/>
      <c r="J165" s="211">
        <f>ROUND(I165*H165,2)</f>
        <v>0</v>
      </c>
      <c r="K165" s="207" t="s">
        <v>123</v>
      </c>
      <c r="L165" s="44"/>
      <c r="M165" s="212" t="s">
        <v>19</v>
      </c>
      <c r="N165" s="213" t="s">
        <v>40</v>
      </c>
      <c r="O165" s="84"/>
      <c r="P165" s="214">
        <f>O165*H165</f>
        <v>0</v>
      </c>
      <c r="Q165" s="214">
        <v>7.4999999999999993E-05</v>
      </c>
      <c r="R165" s="214">
        <f>Q165*H165</f>
        <v>0.037274999999999996</v>
      </c>
      <c r="S165" s="214">
        <v>0</v>
      </c>
      <c r="T165" s="215">
        <f>S165*H165</f>
        <v>0</v>
      </c>
      <c r="U165" s="38"/>
      <c r="V165" s="38"/>
      <c r="W165" s="38"/>
      <c r="X165" s="38"/>
      <c r="Y165" s="38"/>
      <c r="Z165" s="38"/>
      <c r="AA165" s="38"/>
      <c r="AB165" s="38"/>
      <c r="AC165" s="38"/>
      <c r="AD165" s="38"/>
      <c r="AE165" s="38"/>
      <c r="AR165" s="216" t="s">
        <v>124</v>
      </c>
      <c r="AT165" s="216" t="s">
        <v>119</v>
      </c>
      <c r="AU165" s="216" t="s">
        <v>78</v>
      </c>
      <c r="AY165" s="17" t="s">
        <v>117</v>
      </c>
      <c r="BE165" s="217">
        <f>IF(N165="základní",J165,0)</f>
        <v>0</v>
      </c>
      <c r="BF165" s="217">
        <f>IF(N165="snížená",J165,0)</f>
        <v>0</v>
      </c>
      <c r="BG165" s="217">
        <f>IF(N165="zákl. přenesená",J165,0)</f>
        <v>0</v>
      </c>
      <c r="BH165" s="217">
        <f>IF(N165="sníž. přenesená",J165,0)</f>
        <v>0</v>
      </c>
      <c r="BI165" s="217">
        <f>IF(N165="nulová",J165,0)</f>
        <v>0</v>
      </c>
      <c r="BJ165" s="17" t="s">
        <v>76</v>
      </c>
      <c r="BK165" s="217">
        <f>ROUND(I165*H165,2)</f>
        <v>0</v>
      </c>
      <c r="BL165" s="17" t="s">
        <v>124</v>
      </c>
      <c r="BM165" s="216" t="s">
        <v>271</v>
      </c>
    </row>
    <row r="166" s="2" customFormat="1">
      <c r="A166" s="38"/>
      <c r="B166" s="39"/>
      <c r="C166" s="40"/>
      <c r="D166" s="218" t="s">
        <v>126</v>
      </c>
      <c r="E166" s="40"/>
      <c r="F166" s="219" t="s">
        <v>272</v>
      </c>
      <c r="G166" s="40"/>
      <c r="H166" s="40"/>
      <c r="I166" s="220"/>
      <c r="J166" s="40"/>
      <c r="K166" s="40"/>
      <c r="L166" s="44"/>
      <c r="M166" s="221"/>
      <c r="N166" s="222"/>
      <c r="O166" s="84"/>
      <c r="P166" s="84"/>
      <c r="Q166" s="84"/>
      <c r="R166" s="84"/>
      <c r="S166" s="84"/>
      <c r="T166" s="85"/>
      <c r="U166" s="38"/>
      <c r="V166" s="38"/>
      <c r="W166" s="38"/>
      <c r="X166" s="38"/>
      <c r="Y166" s="38"/>
      <c r="Z166" s="38"/>
      <c r="AA166" s="38"/>
      <c r="AB166" s="38"/>
      <c r="AC166" s="38"/>
      <c r="AD166" s="38"/>
      <c r="AE166" s="38"/>
      <c r="AT166" s="17" t="s">
        <v>126</v>
      </c>
      <c r="AU166" s="17" t="s">
        <v>78</v>
      </c>
    </row>
    <row r="167" s="13" customFormat="1">
      <c r="A167" s="13"/>
      <c r="B167" s="223"/>
      <c r="C167" s="224"/>
      <c r="D167" s="218" t="s">
        <v>128</v>
      </c>
      <c r="E167" s="225" t="s">
        <v>19</v>
      </c>
      <c r="F167" s="226" t="s">
        <v>273</v>
      </c>
      <c r="G167" s="224"/>
      <c r="H167" s="227">
        <v>497</v>
      </c>
      <c r="I167" s="228"/>
      <c r="J167" s="224"/>
      <c r="K167" s="224"/>
      <c r="L167" s="229"/>
      <c r="M167" s="230"/>
      <c r="N167" s="231"/>
      <c r="O167" s="231"/>
      <c r="P167" s="231"/>
      <c r="Q167" s="231"/>
      <c r="R167" s="231"/>
      <c r="S167" s="231"/>
      <c r="T167" s="232"/>
      <c r="U167" s="13"/>
      <c r="V167" s="13"/>
      <c r="W167" s="13"/>
      <c r="X167" s="13"/>
      <c r="Y167" s="13"/>
      <c r="Z167" s="13"/>
      <c r="AA167" s="13"/>
      <c r="AB167" s="13"/>
      <c r="AC167" s="13"/>
      <c r="AD167" s="13"/>
      <c r="AE167" s="13"/>
      <c r="AT167" s="233" t="s">
        <v>128</v>
      </c>
      <c r="AU167" s="233" t="s">
        <v>78</v>
      </c>
      <c r="AV167" s="13" t="s">
        <v>78</v>
      </c>
      <c r="AW167" s="13" t="s">
        <v>31</v>
      </c>
      <c r="AX167" s="13" t="s">
        <v>76</v>
      </c>
      <c r="AY167" s="233" t="s">
        <v>117</v>
      </c>
    </row>
    <row r="168" s="2" customFormat="1" ht="14.4" customHeight="1">
      <c r="A168" s="38"/>
      <c r="B168" s="39"/>
      <c r="C168" s="205" t="s">
        <v>274</v>
      </c>
      <c r="D168" s="205" t="s">
        <v>119</v>
      </c>
      <c r="E168" s="206" t="s">
        <v>275</v>
      </c>
      <c r="F168" s="207" t="s">
        <v>276</v>
      </c>
      <c r="G168" s="208" t="s">
        <v>141</v>
      </c>
      <c r="H168" s="209">
        <v>59</v>
      </c>
      <c r="I168" s="210"/>
      <c r="J168" s="211">
        <f>ROUND(I168*H168,2)</f>
        <v>0</v>
      </c>
      <c r="K168" s="207" t="s">
        <v>123</v>
      </c>
      <c r="L168" s="44"/>
      <c r="M168" s="212" t="s">
        <v>19</v>
      </c>
      <c r="N168" s="213" t="s">
        <v>40</v>
      </c>
      <c r="O168" s="84"/>
      <c r="P168" s="214">
        <f>O168*H168</f>
        <v>0</v>
      </c>
      <c r="Q168" s="214">
        <v>2.5199999999999999E-05</v>
      </c>
      <c r="R168" s="214">
        <f>Q168*H168</f>
        <v>0.0014867999999999999</v>
      </c>
      <c r="S168" s="214">
        <v>0</v>
      </c>
      <c r="T168" s="215">
        <f>S168*H168</f>
        <v>0</v>
      </c>
      <c r="U168" s="38"/>
      <c r="V168" s="38"/>
      <c r="W168" s="38"/>
      <c r="X168" s="38"/>
      <c r="Y168" s="38"/>
      <c r="Z168" s="38"/>
      <c r="AA168" s="38"/>
      <c r="AB168" s="38"/>
      <c r="AC168" s="38"/>
      <c r="AD168" s="38"/>
      <c r="AE168" s="38"/>
      <c r="AR168" s="216" t="s">
        <v>124</v>
      </c>
      <c r="AT168" s="216" t="s">
        <v>119</v>
      </c>
      <c r="AU168" s="216" t="s">
        <v>78</v>
      </c>
      <c r="AY168" s="17" t="s">
        <v>117</v>
      </c>
      <c r="BE168" s="217">
        <f>IF(N168="základní",J168,0)</f>
        <v>0</v>
      </c>
      <c r="BF168" s="217">
        <f>IF(N168="snížená",J168,0)</f>
        <v>0</v>
      </c>
      <c r="BG168" s="217">
        <f>IF(N168="zákl. přenesená",J168,0)</f>
        <v>0</v>
      </c>
      <c r="BH168" s="217">
        <f>IF(N168="sníž. přenesená",J168,0)</f>
        <v>0</v>
      </c>
      <c r="BI168" s="217">
        <f>IF(N168="nulová",J168,0)</f>
        <v>0</v>
      </c>
      <c r="BJ168" s="17" t="s">
        <v>76</v>
      </c>
      <c r="BK168" s="217">
        <f>ROUND(I168*H168,2)</f>
        <v>0</v>
      </c>
      <c r="BL168" s="17" t="s">
        <v>124</v>
      </c>
      <c r="BM168" s="216" t="s">
        <v>277</v>
      </c>
    </row>
    <row r="169" s="2" customFormat="1">
      <c r="A169" s="38"/>
      <c r="B169" s="39"/>
      <c r="C169" s="40"/>
      <c r="D169" s="218" t="s">
        <v>126</v>
      </c>
      <c r="E169" s="40"/>
      <c r="F169" s="219" t="s">
        <v>272</v>
      </c>
      <c r="G169" s="40"/>
      <c r="H169" s="40"/>
      <c r="I169" s="220"/>
      <c r="J169" s="40"/>
      <c r="K169" s="40"/>
      <c r="L169" s="44"/>
      <c r="M169" s="221"/>
      <c r="N169" s="222"/>
      <c r="O169" s="84"/>
      <c r="P169" s="84"/>
      <c r="Q169" s="84"/>
      <c r="R169" s="84"/>
      <c r="S169" s="84"/>
      <c r="T169" s="85"/>
      <c r="U169" s="38"/>
      <c r="V169" s="38"/>
      <c r="W169" s="38"/>
      <c r="X169" s="38"/>
      <c r="Y169" s="38"/>
      <c r="Z169" s="38"/>
      <c r="AA169" s="38"/>
      <c r="AB169" s="38"/>
      <c r="AC169" s="38"/>
      <c r="AD169" s="38"/>
      <c r="AE169" s="38"/>
      <c r="AT169" s="17" t="s">
        <v>126</v>
      </c>
      <c r="AU169" s="17" t="s">
        <v>78</v>
      </c>
    </row>
    <row r="170" s="13" customFormat="1">
      <c r="A170" s="13"/>
      <c r="B170" s="223"/>
      <c r="C170" s="224"/>
      <c r="D170" s="218" t="s">
        <v>128</v>
      </c>
      <c r="E170" s="225" t="s">
        <v>19</v>
      </c>
      <c r="F170" s="226" t="s">
        <v>278</v>
      </c>
      <c r="G170" s="224"/>
      <c r="H170" s="227">
        <v>59</v>
      </c>
      <c r="I170" s="228"/>
      <c r="J170" s="224"/>
      <c r="K170" s="224"/>
      <c r="L170" s="229"/>
      <c r="M170" s="230"/>
      <c r="N170" s="231"/>
      <c r="O170" s="231"/>
      <c r="P170" s="231"/>
      <c r="Q170" s="231"/>
      <c r="R170" s="231"/>
      <c r="S170" s="231"/>
      <c r="T170" s="232"/>
      <c r="U170" s="13"/>
      <c r="V170" s="13"/>
      <c r="W170" s="13"/>
      <c r="X170" s="13"/>
      <c r="Y170" s="13"/>
      <c r="Z170" s="13"/>
      <c r="AA170" s="13"/>
      <c r="AB170" s="13"/>
      <c r="AC170" s="13"/>
      <c r="AD170" s="13"/>
      <c r="AE170" s="13"/>
      <c r="AT170" s="233" t="s">
        <v>128</v>
      </c>
      <c r="AU170" s="233" t="s">
        <v>78</v>
      </c>
      <c r="AV170" s="13" t="s">
        <v>78</v>
      </c>
      <c r="AW170" s="13" t="s">
        <v>31</v>
      </c>
      <c r="AX170" s="13" t="s">
        <v>76</v>
      </c>
      <c r="AY170" s="233" t="s">
        <v>117</v>
      </c>
    </row>
    <row r="171" s="2" customFormat="1" ht="14.4" customHeight="1">
      <c r="A171" s="38"/>
      <c r="B171" s="39"/>
      <c r="C171" s="205" t="s">
        <v>279</v>
      </c>
      <c r="D171" s="205" t="s">
        <v>119</v>
      </c>
      <c r="E171" s="206" t="s">
        <v>280</v>
      </c>
      <c r="F171" s="207" t="s">
        <v>281</v>
      </c>
      <c r="G171" s="208" t="s">
        <v>141</v>
      </c>
      <c r="H171" s="209">
        <v>95</v>
      </c>
      <c r="I171" s="210"/>
      <c r="J171" s="211">
        <f>ROUND(I171*H171,2)</f>
        <v>0</v>
      </c>
      <c r="K171" s="207" t="s">
        <v>123</v>
      </c>
      <c r="L171" s="44"/>
      <c r="M171" s="212" t="s">
        <v>19</v>
      </c>
      <c r="N171" s="213" t="s">
        <v>40</v>
      </c>
      <c r="O171" s="84"/>
      <c r="P171" s="214">
        <f>O171*H171</f>
        <v>0</v>
      </c>
      <c r="Q171" s="214">
        <v>5.0000000000000002E-05</v>
      </c>
      <c r="R171" s="214">
        <f>Q171*H171</f>
        <v>0.0047499999999999999</v>
      </c>
      <c r="S171" s="214">
        <v>0</v>
      </c>
      <c r="T171" s="215">
        <f>S171*H171</f>
        <v>0</v>
      </c>
      <c r="U171" s="38"/>
      <c r="V171" s="38"/>
      <c r="W171" s="38"/>
      <c r="X171" s="38"/>
      <c r="Y171" s="38"/>
      <c r="Z171" s="38"/>
      <c r="AA171" s="38"/>
      <c r="AB171" s="38"/>
      <c r="AC171" s="38"/>
      <c r="AD171" s="38"/>
      <c r="AE171" s="38"/>
      <c r="AR171" s="216" t="s">
        <v>124</v>
      </c>
      <c r="AT171" s="216" t="s">
        <v>119</v>
      </c>
      <c r="AU171" s="216" t="s">
        <v>78</v>
      </c>
      <c r="AY171" s="17" t="s">
        <v>117</v>
      </c>
      <c r="BE171" s="217">
        <f>IF(N171="základní",J171,0)</f>
        <v>0</v>
      </c>
      <c r="BF171" s="217">
        <f>IF(N171="snížená",J171,0)</f>
        <v>0</v>
      </c>
      <c r="BG171" s="217">
        <f>IF(N171="zákl. přenesená",J171,0)</f>
        <v>0</v>
      </c>
      <c r="BH171" s="217">
        <f>IF(N171="sníž. přenesená",J171,0)</f>
        <v>0</v>
      </c>
      <c r="BI171" s="217">
        <f>IF(N171="nulová",J171,0)</f>
        <v>0</v>
      </c>
      <c r="BJ171" s="17" t="s">
        <v>76</v>
      </c>
      <c r="BK171" s="217">
        <f>ROUND(I171*H171,2)</f>
        <v>0</v>
      </c>
      <c r="BL171" s="17" t="s">
        <v>124</v>
      </c>
      <c r="BM171" s="216" t="s">
        <v>282</v>
      </c>
    </row>
    <row r="172" s="2" customFormat="1">
      <c r="A172" s="38"/>
      <c r="B172" s="39"/>
      <c r="C172" s="40"/>
      <c r="D172" s="218" t="s">
        <v>126</v>
      </c>
      <c r="E172" s="40"/>
      <c r="F172" s="219" t="s">
        <v>272</v>
      </c>
      <c r="G172" s="40"/>
      <c r="H172" s="40"/>
      <c r="I172" s="220"/>
      <c r="J172" s="40"/>
      <c r="K172" s="40"/>
      <c r="L172" s="44"/>
      <c r="M172" s="221"/>
      <c r="N172" s="222"/>
      <c r="O172" s="84"/>
      <c r="P172" s="84"/>
      <c r="Q172" s="84"/>
      <c r="R172" s="84"/>
      <c r="S172" s="84"/>
      <c r="T172" s="85"/>
      <c r="U172" s="38"/>
      <c r="V172" s="38"/>
      <c r="W172" s="38"/>
      <c r="X172" s="38"/>
      <c r="Y172" s="38"/>
      <c r="Z172" s="38"/>
      <c r="AA172" s="38"/>
      <c r="AB172" s="38"/>
      <c r="AC172" s="38"/>
      <c r="AD172" s="38"/>
      <c r="AE172" s="38"/>
      <c r="AT172" s="17" t="s">
        <v>126</v>
      </c>
      <c r="AU172" s="17" t="s">
        <v>78</v>
      </c>
    </row>
    <row r="173" s="13" customFormat="1">
      <c r="A173" s="13"/>
      <c r="B173" s="223"/>
      <c r="C173" s="224"/>
      <c r="D173" s="218" t="s">
        <v>128</v>
      </c>
      <c r="E173" s="225" t="s">
        <v>19</v>
      </c>
      <c r="F173" s="226" t="s">
        <v>283</v>
      </c>
      <c r="G173" s="224"/>
      <c r="H173" s="227">
        <v>95</v>
      </c>
      <c r="I173" s="228"/>
      <c r="J173" s="224"/>
      <c r="K173" s="224"/>
      <c r="L173" s="229"/>
      <c r="M173" s="230"/>
      <c r="N173" s="231"/>
      <c r="O173" s="231"/>
      <c r="P173" s="231"/>
      <c r="Q173" s="231"/>
      <c r="R173" s="231"/>
      <c r="S173" s="231"/>
      <c r="T173" s="232"/>
      <c r="U173" s="13"/>
      <c r="V173" s="13"/>
      <c r="W173" s="13"/>
      <c r="X173" s="13"/>
      <c r="Y173" s="13"/>
      <c r="Z173" s="13"/>
      <c r="AA173" s="13"/>
      <c r="AB173" s="13"/>
      <c r="AC173" s="13"/>
      <c r="AD173" s="13"/>
      <c r="AE173" s="13"/>
      <c r="AT173" s="233" t="s">
        <v>128</v>
      </c>
      <c r="AU173" s="233" t="s">
        <v>78</v>
      </c>
      <c r="AV173" s="13" t="s">
        <v>78</v>
      </c>
      <c r="AW173" s="13" t="s">
        <v>31</v>
      </c>
      <c r="AX173" s="13" t="s">
        <v>76</v>
      </c>
      <c r="AY173" s="233" t="s">
        <v>117</v>
      </c>
    </row>
    <row r="174" s="2" customFormat="1" ht="14.4" customHeight="1">
      <c r="A174" s="38"/>
      <c r="B174" s="39"/>
      <c r="C174" s="205" t="s">
        <v>284</v>
      </c>
      <c r="D174" s="205" t="s">
        <v>119</v>
      </c>
      <c r="E174" s="206" t="s">
        <v>285</v>
      </c>
      <c r="F174" s="207" t="s">
        <v>286</v>
      </c>
      <c r="G174" s="208" t="s">
        <v>122</v>
      </c>
      <c r="H174" s="209">
        <v>34</v>
      </c>
      <c r="I174" s="210"/>
      <c r="J174" s="211">
        <f>ROUND(I174*H174,2)</f>
        <v>0</v>
      </c>
      <c r="K174" s="207" t="s">
        <v>123</v>
      </c>
      <c r="L174" s="44"/>
      <c r="M174" s="212" t="s">
        <v>19</v>
      </c>
      <c r="N174" s="213" t="s">
        <v>40</v>
      </c>
      <c r="O174" s="84"/>
      <c r="P174" s="214">
        <f>O174*H174</f>
        <v>0</v>
      </c>
      <c r="Q174" s="214">
        <v>0.00059999999999999995</v>
      </c>
      <c r="R174" s="214">
        <f>Q174*H174</f>
        <v>0.020399999999999998</v>
      </c>
      <c r="S174" s="214">
        <v>0</v>
      </c>
      <c r="T174" s="215">
        <f>S174*H174</f>
        <v>0</v>
      </c>
      <c r="U174" s="38"/>
      <c r="V174" s="38"/>
      <c r="W174" s="38"/>
      <c r="X174" s="38"/>
      <c r="Y174" s="38"/>
      <c r="Z174" s="38"/>
      <c r="AA174" s="38"/>
      <c r="AB174" s="38"/>
      <c r="AC174" s="38"/>
      <c r="AD174" s="38"/>
      <c r="AE174" s="38"/>
      <c r="AR174" s="216" t="s">
        <v>124</v>
      </c>
      <c r="AT174" s="216" t="s">
        <v>119</v>
      </c>
      <c r="AU174" s="216" t="s">
        <v>78</v>
      </c>
      <c r="AY174" s="17" t="s">
        <v>117</v>
      </c>
      <c r="BE174" s="217">
        <f>IF(N174="základní",J174,0)</f>
        <v>0</v>
      </c>
      <c r="BF174" s="217">
        <f>IF(N174="snížená",J174,0)</f>
        <v>0</v>
      </c>
      <c r="BG174" s="217">
        <f>IF(N174="zákl. přenesená",J174,0)</f>
        <v>0</v>
      </c>
      <c r="BH174" s="217">
        <f>IF(N174="sníž. přenesená",J174,0)</f>
        <v>0</v>
      </c>
      <c r="BI174" s="217">
        <f>IF(N174="nulová",J174,0)</f>
        <v>0</v>
      </c>
      <c r="BJ174" s="17" t="s">
        <v>76</v>
      </c>
      <c r="BK174" s="217">
        <f>ROUND(I174*H174,2)</f>
        <v>0</v>
      </c>
      <c r="BL174" s="17" t="s">
        <v>124</v>
      </c>
      <c r="BM174" s="216" t="s">
        <v>287</v>
      </c>
    </row>
    <row r="175" s="2" customFormat="1">
      <c r="A175" s="38"/>
      <c r="B175" s="39"/>
      <c r="C175" s="40"/>
      <c r="D175" s="218" t="s">
        <v>126</v>
      </c>
      <c r="E175" s="40"/>
      <c r="F175" s="219" t="s">
        <v>272</v>
      </c>
      <c r="G175" s="40"/>
      <c r="H175" s="40"/>
      <c r="I175" s="220"/>
      <c r="J175" s="40"/>
      <c r="K175" s="40"/>
      <c r="L175" s="44"/>
      <c r="M175" s="221"/>
      <c r="N175" s="222"/>
      <c r="O175" s="84"/>
      <c r="P175" s="84"/>
      <c r="Q175" s="84"/>
      <c r="R175" s="84"/>
      <c r="S175" s="84"/>
      <c r="T175" s="85"/>
      <c r="U175" s="38"/>
      <c r="V175" s="38"/>
      <c r="W175" s="38"/>
      <c r="X175" s="38"/>
      <c r="Y175" s="38"/>
      <c r="Z175" s="38"/>
      <c r="AA175" s="38"/>
      <c r="AB175" s="38"/>
      <c r="AC175" s="38"/>
      <c r="AD175" s="38"/>
      <c r="AE175" s="38"/>
      <c r="AT175" s="17" t="s">
        <v>126</v>
      </c>
      <c r="AU175" s="17" t="s">
        <v>78</v>
      </c>
    </row>
    <row r="176" s="13" customFormat="1">
      <c r="A176" s="13"/>
      <c r="B176" s="223"/>
      <c r="C176" s="224"/>
      <c r="D176" s="218" t="s">
        <v>128</v>
      </c>
      <c r="E176" s="225" t="s">
        <v>19</v>
      </c>
      <c r="F176" s="226" t="s">
        <v>288</v>
      </c>
      <c r="G176" s="224"/>
      <c r="H176" s="227">
        <v>34</v>
      </c>
      <c r="I176" s="228"/>
      <c r="J176" s="224"/>
      <c r="K176" s="224"/>
      <c r="L176" s="229"/>
      <c r="M176" s="230"/>
      <c r="N176" s="231"/>
      <c r="O176" s="231"/>
      <c r="P176" s="231"/>
      <c r="Q176" s="231"/>
      <c r="R176" s="231"/>
      <c r="S176" s="231"/>
      <c r="T176" s="232"/>
      <c r="U176" s="13"/>
      <c r="V176" s="13"/>
      <c r="W176" s="13"/>
      <c r="X176" s="13"/>
      <c r="Y176" s="13"/>
      <c r="Z176" s="13"/>
      <c r="AA176" s="13"/>
      <c r="AB176" s="13"/>
      <c r="AC176" s="13"/>
      <c r="AD176" s="13"/>
      <c r="AE176" s="13"/>
      <c r="AT176" s="233" t="s">
        <v>128</v>
      </c>
      <c r="AU176" s="233" t="s">
        <v>78</v>
      </c>
      <c r="AV176" s="13" t="s">
        <v>78</v>
      </c>
      <c r="AW176" s="13" t="s">
        <v>31</v>
      </c>
      <c r="AX176" s="13" t="s">
        <v>76</v>
      </c>
      <c r="AY176" s="233" t="s">
        <v>117</v>
      </c>
    </row>
    <row r="177" s="2" customFormat="1" ht="14.4" customHeight="1">
      <c r="A177" s="38"/>
      <c r="B177" s="39"/>
      <c r="C177" s="205" t="s">
        <v>289</v>
      </c>
      <c r="D177" s="205" t="s">
        <v>119</v>
      </c>
      <c r="E177" s="206" t="s">
        <v>290</v>
      </c>
      <c r="F177" s="207" t="s">
        <v>291</v>
      </c>
      <c r="G177" s="208" t="s">
        <v>141</v>
      </c>
      <c r="H177" s="209">
        <v>497</v>
      </c>
      <c r="I177" s="210"/>
      <c r="J177" s="211">
        <f>ROUND(I177*H177,2)</f>
        <v>0</v>
      </c>
      <c r="K177" s="207" t="s">
        <v>123</v>
      </c>
      <c r="L177" s="44"/>
      <c r="M177" s="212" t="s">
        <v>19</v>
      </c>
      <c r="N177" s="213" t="s">
        <v>40</v>
      </c>
      <c r="O177" s="84"/>
      <c r="P177" s="214">
        <f>O177*H177</f>
        <v>0</v>
      </c>
      <c r="Q177" s="214">
        <v>0.0001092</v>
      </c>
      <c r="R177" s="214">
        <f>Q177*H177</f>
        <v>0.054272399999999998</v>
      </c>
      <c r="S177" s="214">
        <v>0</v>
      </c>
      <c r="T177" s="215">
        <f>S177*H177</f>
        <v>0</v>
      </c>
      <c r="U177" s="38"/>
      <c r="V177" s="38"/>
      <c r="W177" s="38"/>
      <c r="X177" s="38"/>
      <c r="Y177" s="38"/>
      <c r="Z177" s="38"/>
      <c r="AA177" s="38"/>
      <c r="AB177" s="38"/>
      <c r="AC177" s="38"/>
      <c r="AD177" s="38"/>
      <c r="AE177" s="38"/>
      <c r="AR177" s="216" t="s">
        <v>124</v>
      </c>
      <c r="AT177" s="216" t="s">
        <v>119</v>
      </c>
      <c r="AU177" s="216" t="s">
        <v>78</v>
      </c>
      <c r="AY177" s="17" t="s">
        <v>117</v>
      </c>
      <c r="BE177" s="217">
        <f>IF(N177="základní",J177,0)</f>
        <v>0</v>
      </c>
      <c r="BF177" s="217">
        <f>IF(N177="snížená",J177,0)</f>
        <v>0</v>
      </c>
      <c r="BG177" s="217">
        <f>IF(N177="zákl. přenesená",J177,0)</f>
        <v>0</v>
      </c>
      <c r="BH177" s="217">
        <f>IF(N177="sníž. přenesená",J177,0)</f>
        <v>0</v>
      </c>
      <c r="BI177" s="217">
        <f>IF(N177="nulová",J177,0)</f>
        <v>0</v>
      </c>
      <c r="BJ177" s="17" t="s">
        <v>76</v>
      </c>
      <c r="BK177" s="217">
        <f>ROUND(I177*H177,2)</f>
        <v>0</v>
      </c>
      <c r="BL177" s="17" t="s">
        <v>124</v>
      </c>
      <c r="BM177" s="216" t="s">
        <v>292</v>
      </c>
    </row>
    <row r="178" s="2" customFormat="1">
      <c r="A178" s="38"/>
      <c r="B178" s="39"/>
      <c r="C178" s="40"/>
      <c r="D178" s="218" t="s">
        <v>126</v>
      </c>
      <c r="E178" s="40"/>
      <c r="F178" s="219" t="s">
        <v>293</v>
      </c>
      <c r="G178" s="40"/>
      <c r="H178" s="40"/>
      <c r="I178" s="220"/>
      <c r="J178" s="40"/>
      <c r="K178" s="40"/>
      <c r="L178" s="44"/>
      <c r="M178" s="221"/>
      <c r="N178" s="222"/>
      <c r="O178" s="84"/>
      <c r="P178" s="84"/>
      <c r="Q178" s="84"/>
      <c r="R178" s="84"/>
      <c r="S178" s="84"/>
      <c r="T178" s="85"/>
      <c r="U178" s="38"/>
      <c r="V178" s="38"/>
      <c r="W178" s="38"/>
      <c r="X178" s="38"/>
      <c r="Y178" s="38"/>
      <c r="Z178" s="38"/>
      <c r="AA178" s="38"/>
      <c r="AB178" s="38"/>
      <c r="AC178" s="38"/>
      <c r="AD178" s="38"/>
      <c r="AE178" s="38"/>
      <c r="AT178" s="17" t="s">
        <v>126</v>
      </c>
      <c r="AU178" s="17" t="s">
        <v>78</v>
      </c>
    </row>
    <row r="179" s="13" customFormat="1">
      <c r="A179" s="13"/>
      <c r="B179" s="223"/>
      <c r="C179" s="224"/>
      <c r="D179" s="218" t="s">
        <v>128</v>
      </c>
      <c r="E179" s="225" t="s">
        <v>19</v>
      </c>
      <c r="F179" s="226" t="s">
        <v>273</v>
      </c>
      <c r="G179" s="224"/>
      <c r="H179" s="227">
        <v>497</v>
      </c>
      <c r="I179" s="228"/>
      <c r="J179" s="224"/>
      <c r="K179" s="224"/>
      <c r="L179" s="229"/>
      <c r="M179" s="230"/>
      <c r="N179" s="231"/>
      <c r="O179" s="231"/>
      <c r="P179" s="231"/>
      <c r="Q179" s="231"/>
      <c r="R179" s="231"/>
      <c r="S179" s="231"/>
      <c r="T179" s="232"/>
      <c r="U179" s="13"/>
      <c r="V179" s="13"/>
      <c r="W179" s="13"/>
      <c r="X179" s="13"/>
      <c r="Y179" s="13"/>
      <c r="Z179" s="13"/>
      <c r="AA179" s="13"/>
      <c r="AB179" s="13"/>
      <c r="AC179" s="13"/>
      <c r="AD179" s="13"/>
      <c r="AE179" s="13"/>
      <c r="AT179" s="233" t="s">
        <v>128</v>
      </c>
      <c r="AU179" s="233" t="s">
        <v>78</v>
      </c>
      <c r="AV179" s="13" t="s">
        <v>78</v>
      </c>
      <c r="AW179" s="13" t="s">
        <v>31</v>
      </c>
      <c r="AX179" s="13" t="s">
        <v>76</v>
      </c>
      <c r="AY179" s="233" t="s">
        <v>117</v>
      </c>
    </row>
    <row r="180" s="2" customFormat="1" ht="14.4" customHeight="1">
      <c r="A180" s="38"/>
      <c r="B180" s="39"/>
      <c r="C180" s="205" t="s">
        <v>294</v>
      </c>
      <c r="D180" s="205" t="s">
        <v>119</v>
      </c>
      <c r="E180" s="206" t="s">
        <v>290</v>
      </c>
      <c r="F180" s="207" t="s">
        <v>291</v>
      </c>
      <c r="G180" s="208" t="s">
        <v>141</v>
      </c>
      <c r="H180" s="209">
        <v>59</v>
      </c>
      <c r="I180" s="210"/>
      <c r="J180" s="211">
        <f>ROUND(I180*H180,2)</f>
        <v>0</v>
      </c>
      <c r="K180" s="207" t="s">
        <v>123</v>
      </c>
      <c r="L180" s="44"/>
      <c r="M180" s="212" t="s">
        <v>19</v>
      </c>
      <c r="N180" s="213" t="s">
        <v>40</v>
      </c>
      <c r="O180" s="84"/>
      <c r="P180" s="214">
        <f>O180*H180</f>
        <v>0</v>
      </c>
      <c r="Q180" s="214">
        <v>0.0001092</v>
      </c>
      <c r="R180" s="214">
        <f>Q180*H180</f>
        <v>0.0064428000000000003</v>
      </c>
      <c r="S180" s="214">
        <v>0</v>
      </c>
      <c r="T180" s="215">
        <f>S180*H180</f>
        <v>0</v>
      </c>
      <c r="U180" s="38"/>
      <c r="V180" s="38"/>
      <c r="W180" s="38"/>
      <c r="X180" s="38"/>
      <c r="Y180" s="38"/>
      <c r="Z180" s="38"/>
      <c r="AA180" s="38"/>
      <c r="AB180" s="38"/>
      <c r="AC180" s="38"/>
      <c r="AD180" s="38"/>
      <c r="AE180" s="38"/>
      <c r="AR180" s="216" t="s">
        <v>124</v>
      </c>
      <c r="AT180" s="216" t="s">
        <v>119</v>
      </c>
      <c r="AU180" s="216" t="s">
        <v>78</v>
      </c>
      <c r="AY180" s="17" t="s">
        <v>117</v>
      </c>
      <c r="BE180" s="217">
        <f>IF(N180="základní",J180,0)</f>
        <v>0</v>
      </c>
      <c r="BF180" s="217">
        <f>IF(N180="snížená",J180,0)</f>
        <v>0</v>
      </c>
      <c r="BG180" s="217">
        <f>IF(N180="zákl. přenesená",J180,0)</f>
        <v>0</v>
      </c>
      <c r="BH180" s="217">
        <f>IF(N180="sníž. přenesená",J180,0)</f>
        <v>0</v>
      </c>
      <c r="BI180" s="217">
        <f>IF(N180="nulová",J180,0)</f>
        <v>0</v>
      </c>
      <c r="BJ180" s="17" t="s">
        <v>76</v>
      </c>
      <c r="BK180" s="217">
        <f>ROUND(I180*H180,2)</f>
        <v>0</v>
      </c>
      <c r="BL180" s="17" t="s">
        <v>124</v>
      </c>
      <c r="BM180" s="216" t="s">
        <v>295</v>
      </c>
    </row>
    <row r="181" s="2" customFormat="1">
      <c r="A181" s="38"/>
      <c r="B181" s="39"/>
      <c r="C181" s="40"/>
      <c r="D181" s="218" t="s">
        <v>126</v>
      </c>
      <c r="E181" s="40"/>
      <c r="F181" s="219" t="s">
        <v>293</v>
      </c>
      <c r="G181" s="40"/>
      <c r="H181" s="40"/>
      <c r="I181" s="220"/>
      <c r="J181" s="40"/>
      <c r="K181" s="40"/>
      <c r="L181" s="44"/>
      <c r="M181" s="221"/>
      <c r="N181" s="222"/>
      <c r="O181" s="84"/>
      <c r="P181" s="84"/>
      <c r="Q181" s="84"/>
      <c r="R181" s="84"/>
      <c r="S181" s="84"/>
      <c r="T181" s="85"/>
      <c r="U181" s="38"/>
      <c r="V181" s="38"/>
      <c r="W181" s="38"/>
      <c r="X181" s="38"/>
      <c r="Y181" s="38"/>
      <c r="Z181" s="38"/>
      <c r="AA181" s="38"/>
      <c r="AB181" s="38"/>
      <c r="AC181" s="38"/>
      <c r="AD181" s="38"/>
      <c r="AE181" s="38"/>
      <c r="AT181" s="17" t="s">
        <v>126</v>
      </c>
      <c r="AU181" s="17" t="s">
        <v>78</v>
      </c>
    </row>
    <row r="182" s="13" customFormat="1">
      <c r="A182" s="13"/>
      <c r="B182" s="223"/>
      <c r="C182" s="224"/>
      <c r="D182" s="218" t="s">
        <v>128</v>
      </c>
      <c r="E182" s="225" t="s">
        <v>19</v>
      </c>
      <c r="F182" s="226" t="s">
        <v>296</v>
      </c>
      <c r="G182" s="224"/>
      <c r="H182" s="227">
        <v>59</v>
      </c>
      <c r="I182" s="228"/>
      <c r="J182" s="224"/>
      <c r="K182" s="224"/>
      <c r="L182" s="229"/>
      <c r="M182" s="230"/>
      <c r="N182" s="231"/>
      <c r="O182" s="231"/>
      <c r="P182" s="231"/>
      <c r="Q182" s="231"/>
      <c r="R182" s="231"/>
      <c r="S182" s="231"/>
      <c r="T182" s="232"/>
      <c r="U182" s="13"/>
      <c r="V182" s="13"/>
      <c r="W182" s="13"/>
      <c r="X182" s="13"/>
      <c r="Y182" s="13"/>
      <c r="Z182" s="13"/>
      <c r="AA182" s="13"/>
      <c r="AB182" s="13"/>
      <c r="AC182" s="13"/>
      <c r="AD182" s="13"/>
      <c r="AE182" s="13"/>
      <c r="AT182" s="233" t="s">
        <v>128</v>
      </c>
      <c r="AU182" s="233" t="s">
        <v>78</v>
      </c>
      <c r="AV182" s="13" t="s">
        <v>78</v>
      </c>
      <c r="AW182" s="13" t="s">
        <v>31</v>
      </c>
      <c r="AX182" s="13" t="s">
        <v>76</v>
      </c>
      <c r="AY182" s="233" t="s">
        <v>117</v>
      </c>
    </row>
    <row r="183" s="2" customFormat="1" ht="14.4" customHeight="1">
      <c r="A183" s="38"/>
      <c r="B183" s="39"/>
      <c r="C183" s="205" t="s">
        <v>297</v>
      </c>
      <c r="D183" s="205" t="s">
        <v>119</v>
      </c>
      <c r="E183" s="206" t="s">
        <v>298</v>
      </c>
      <c r="F183" s="207" t="s">
        <v>299</v>
      </c>
      <c r="G183" s="208" t="s">
        <v>141</v>
      </c>
      <c r="H183" s="209">
        <v>95</v>
      </c>
      <c r="I183" s="210"/>
      <c r="J183" s="211">
        <f>ROUND(I183*H183,2)</f>
        <v>0</v>
      </c>
      <c r="K183" s="207" t="s">
        <v>123</v>
      </c>
      <c r="L183" s="44"/>
      <c r="M183" s="212" t="s">
        <v>19</v>
      </c>
      <c r="N183" s="213" t="s">
        <v>40</v>
      </c>
      <c r="O183" s="84"/>
      <c r="P183" s="214">
        <f>O183*H183</f>
        <v>0</v>
      </c>
      <c r="Q183" s="214">
        <v>0.00038400000000000001</v>
      </c>
      <c r="R183" s="214">
        <f>Q183*H183</f>
        <v>0.036479999999999999</v>
      </c>
      <c r="S183" s="214">
        <v>0</v>
      </c>
      <c r="T183" s="215">
        <f>S183*H183</f>
        <v>0</v>
      </c>
      <c r="U183" s="38"/>
      <c r="V183" s="38"/>
      <c r="W183" s="38"/>
      <c r="X183" s="38"/>
      <c r="Y183" s="38"/>
      <c r="Z183" s="38"/>
      <c r="AA183" s="38"/>
      <c r="AB183" s="38"/>
      <c r="AC183" s="38"/>
      <c r="AD183" s="38"/>
      <c r="AE183" s="38"/>
      <c r="AR183" s="216" t="s">
        <v>124</v>
      </c>
      <c r="AT183" s="216" t="s">
        <v>119</v>
      </c>
      <c r="AU183" s="216" t="s">
        <v>78</v>
      </c>
      <c r="AY183" s="17" t="s">
        <v>117</v>
      </c>
      <c r="BE183" s="217">
        <f>IF(N183="základní",J183,0)</f>
        <v>0</v>
      </c>
      <c r="BF183" s="217">
        <f>IF(N183="snížená",J183,0)</f>
        <v>0</v>
      </c>
      <c r="BG183" s="217">
        <f>IF(N183="zákl. přenesená",J183,0)</f>
        <v>0</v>
      </c>
      <c r="BH183" s="217">
        <f>IF(N183="sníž. přenesená",J183,0)</f>
        <v>0</v>
      </c>
      <c r="BI183" s="217">
        <f>IF(N183="nulová",J183,0)</f>
        <v>0</v>
      </c>
      <c r="BJ183" s="17" t="s">
        <v>76</v>
      </c>
      <c r="BK183" s="217">
        <f>ROUND(I183*H183,2)</f>
        <v>0</v>
      </c>
      <c r="BL183" s="17" t="s">
        <v>124</v>
      </c>
      <c r="BM183" s="216" t="s">
        <v>300</v>
      </c>
    </row>
    <row r="184" s="2" customFormat="1">
      <c r="A184" s="38"/>
      <c r="B184" s="39"/>
      <c r="C184" s="40"/>
      <c r="D184" s="218" t="s">
        <v>126</v>
      </c>
      <c r="E184" s="40"/>
      <c r="F184" s="219" t="s">
        <v>293</v>
      </c>
      <c r="G184" s="40"/>
      <c r="H184" s="40"/>
      <c r="I184" s="220"/>
      <c r="J184" s="40"/>
      <c r="K184" s="40"/>
      <c r="L184" s="44"/>
      <c r="M184" s="221"/>
      <c r="N184" s="222"/>
      <c r="O184" s="84"/>
      <c r="P184" s="84"/>
      <c r="Q184" s="84"/>
      <c r="R184" s="84"/>
      <c r="S184" s="84"/>
      <c r="T184" s="85"/>
      <c r="U184" s="38"/>
      <c r="V184" s="38"/>
      <c r="W184" s="38"/>
      <c r="X184" s="38"/>
      <c r="Y184" s="38"/>
      <c r="Z184" s="38"/>
      <c r="AA184" s="38"/>
      <c r="AB184" s="38"/>
      <c r="AC184" s="38"/>
      <c r="AD184" s="38"/>
      <c r="AE184" s="38"/>
      <c r="AT184" s="17" t="s">
        <v>126</v>
      </c>
      <c r="AU184" s="17" t="s">
        <v>78</v>
      </c>
    </row>
    <row r="185" s="13" customFormat="1">
      <c r="A185" s="13"/>
      <c r="B185" s="223"/>
      <c r="C185" s="224"/>
      <c r="D185" s="218" t="s">
        <v>128</v>
      </c>
      <c r="E185" s="225" t="s">
        <v>19</v>
      </c>
      <c r="F185" s="226" t="s">
        <v>283</v>
      </c>
      <c r="G185" s="224"/>
      <c r="H185" s="227">
        <v>95</v>
      </c>
      <c r="I185" s="228"/>
      <c r="J185" s="224"/>
      <c r="K185" s="224"/>
      <c r="L185" s="229"/>
      <c r="M185" s="230"/>
      <c r="N185" s="231"/>
      <c r="O185" s="231"/>
      <c r="P185" s="231"/>
      <c r="Q185" s="231"/>
      <c r="R185" s="231"/>
      <c r="S185" s="231"/>
      <c r="T185" s="232"/>
      <c r="U185" s="13"/>
      <c r="V185" s="13"/>
      <c r="W185" s="13"/>
      <c r="X185" s="13"/>
      <c r="Y185" s="13"/>
      <c r="Z185" s="13"/>
      <c r="AA185" s="13"/>
      <c r="AB185" s="13"/>
      <c r="AC185" s="13"/>
      <c r="AD185" s="13"/>
      <c r="AE185" s="13"/>
      <c r="AT185" s="233" t="s">
        <v>128</v>
      </c>
      <c r="AU185" s="233" t="s">
        <v>78</v>
      </c>
      <c r="AV185" s="13" t="s">
        <v>78</v>
      </c>
      <c r="AW185" s="13" t="s">
        <v>31</v>
      </c>
      <c r="AX185" s="13" t="s">
        <v>76</v>
      </c>
      <c r="AY185" s="233" t="s">
        <v>117</v>
      </c>
    </row>
    <row r="186" s="2" customFormat="1" ht="14.4" customHeight="1">
      <c r="A186" s="38"/>
      <c r="B186" s="39"/>
      <c r="C186" s="205" t="s">
        <v>288</v>
      </c>
      <c r="D186" s="205" t="s">
        <v>119</v>
      </c>
      <c r="E186" s="206" t="s">
        <v>301</v>
      </c>
      <c r="F186" s="207" t="s">
        <v>302</v>
      </c>
      <c r="G186" s="208" t="s">
        <v>122</v>
      </c>
      <c r="H186" s="209">
        <v>34</v>
      </c>
      <c r="I186" s="210"/>
      <c r="J186" s="211">
        <f>ROUND(I186*H186,2)</f>
        <v>0</v>
      </c>
      <c r="K186" s="207" t="s">
        <v>123</v>
      </c>
      <c r="L186" s="44"/>
      <c r="M186" s="212" t="s">
        <v>19</v>
      </c>
      <c r="N186" s="213" t="s">
        <v>40</v>
      </c>
      <c r="O186" s="84"/>
      <c r="P186" s="214">
        <f>O186*H186</f>
        <v>0</v>
      </c>
      <c r="Q186" s="214">
        <v>0.0025999999999999999</v>
      </c>
      <c r="R186" s="214">
        <f>Q186*H186</f>
        <v>0.088399999999999992</v>
      </c>
      <c r="S186" s="214">
        <v>0</v>
      </c>
      <c r="T186" s="215">
        <f>S186*H186</f>
        <v>0</v>
      </c>
      <c r="U186" s="38"/>
      <c r="V186" s="38"/>
      <c r="W186" s="38"/>
      <c r="X186" s="38"/>
      <c r="Y186" s="38"/>
      <c r="Z186" s="38"/>
      <c r="AA186" s="38"/>
      <c r="AB186" s="38"/>
      <c r="AC186" s="38"/>
      <c r="AD186" s="38"/>
      <c r="AE186" s="38"/>
      <c r="AR186" s="216" t="s">
        <v>124</v>
      </c>
      <c r="AT186" s="216" t="s">
        <v>119</v>
      </c>
      <c r="AU186" s="216" t="s">
        <v>78</v>
      </c>
      <c r="AY186" s="17" t="s">
        <v>117</v>
      </c>
      <c r="BE186" s="217">
        <f>IF(N186="základní",J186,0)</f>
        <v>0</v>
      </c>
      <c r="BF186" s="217">
        <f>IF(N186="snížená",J186,0)</f>
        <v>0</v>
      </c>
      <c r="BG186" s="217">
        <f>IF(N186="zákl. přenesená",J186,0)</f>
        <v>0</v>
      </c>
      <c r="BH186" s="217">
        <f>IF(N186="sníž. přenesená",J186,0)</f>
        <v>0</v>
      </c>
      <c r="BI186" s="217">
        <f>IF(N186="nulová",J186,0)</f>
        <v>0</v>
      </c>
      <c r="BJ186" s="17" t="s">
        <v>76</v>
      </c>
      <c r="BK186" s="217">
        <f>ROUND(I186*H186,2)</f>
        <v>0</v>
      </c>
      <c r="BL186" s="17" t="s">
        <v>124</v>
      </c>
      <c r="BM186" s="216" t="s">
        <v>303</v>
      </c>
    </row>
    <row r="187" s="2" customFormat="1">
      <c r="A187" s="38"/>
      <c r="B187" s="39"/>
      <c r="C187" s="40"/>
      <c r="D187" s="218" t="s">
        <v>126</v>
      </c>
      <c r="E187" s="40"/>
      <c r="F187" s="219" t="s">
        <v>293</v>
      </c>
      <c r="G187" s="40"/>
      <c r="H187" s="40"/>
      <c r="I187" s="220"/>
      <c r="J187" s="40"/>
      <c r="K187" s="40"/>
      <c r="L187" s="44"/>
      <c r="M187" s="221"/>
      <c r="N187" s="222"/>
      <c r="O187" s="84"/>
      <c r="P187" s="84"/>
      <c r="Q187" s="84"/>
      <c r="R187" s="84"/>
      <c r="S187" s="84"/>
      <c r="T187" s="85"/>
      <c r="U187" s="38"/>
      <c r="V187" s="38"/>
      <c r="W187" s="38"/>
      <c r="X187" s="38"/>
      <c r="Y187" s="38"/>
      <c r="Z187" s="38"/>
      <c r="AA187" s="38"/>
      <c r="AB187" s="38"/>
      <c r="AC187" s="38"/>
      <c r="AD187" s="38"/>
      <c r="AE187" s="38"/>
      <c r="AT187" s="17" t="s">
        <v>126</v>
      </c>
      <c r="AU187" s="17" t="s">
        <v>78</v>
      </c>
    </row>
    <row r="188" s="13" customFormat="1">
      <c r="A188" s="13"/>
      <c r="B188" s="223"/>
      <c r="C188" s="224"/>
      <c r="D188" s="218" t="s">
        <v>128</v>
      </c>
      <c r="E188" s="225" t="s">
        <v>19</v>
      </c>
      <c r="F188" s="226" t="s">
        <v>288</v>
      </c>
      <c r="G188" s="224"/>
      <c r="H188" s="227">
        <v>34</v>
      </c>
      <c r="I188" s="228"/>
      <c r="J188" s="224"/>
      <c r="K188" s="224"/>
      <c r="L188" s="229"/>
      <c r="M188" s="230"/>
      <c r="N188" s="231"/>
      <c r="O188" s="231"/>
      <c r="P188" s="231"/>
      <c r="Q188" s="231"/>
      <c r="R188" s="231"/>
      <c r="S188" s="231"/>
      <c r="T188" s="232"/>
      <c r="U188" s="13"/>
      <c r="V188" s="13"/>
      <c r="W188" s="13"/>
      <c r="X188" s="13"/>
      <c r="Y188" s="13"/>
      <c r="Z188" s="13"/>
      <c r="AA188" s="13"/>
      <c r="AB188" s="13"/>
      <c r="AC188" s="13"/>
      <c r="AD188" s="13"/>
      <c r="AE188" s="13"/>
      <c r="AT188" s="233" t="s">
        <v>128</v>
      </c>
      <c r="AU188" s="233" t="s">
        <v>78</v>
      </c>
      <c r="AV188" s="13" t="s">
        <v>78</v>
      </c>
      <c r="AW188" s="13" t="s">
        <v>31</v>
      </c>
      <c r="AX188" s="13" t="s">
        <v>76</v>
      </c>
      <c r="AY188" s="233" t="s">
        <v>117</v>
      </c>
    </row>
    <row r="189" s="2" customFormat="1" ht="24.15" customHeight="1">
      <c r="A189" s="38"/>
      <c r="B189" s="39"/>
      <c r="C189" s="205" t="s">
        <v>304</v>
      </c>
      <c r="D189" s="205" t="s">
        <v>119</v>
      </c>
      <c r="E189" s="206" t="s">
        <v>305</v>
      </c>
      <c r="F189" s="207" t="s">
        <v>306</v>
      </c>
      <c r="G189" s="208" t="s">
        <v>141</v>
      </c>
      <c r="H189" s="209">
        <v>651</v>
      </c>
      <c r="I189" s="210"/>
      <c r="J189" s="211">
        <f>ROUND(I189*H189,2)</f>
        <v>0</v>
      </c>
      <c r="K189" s="207" t="s">
        <v>123</v>
      </c>
      <c r="L189" s="44"/>
      <c r="M189" s="212" t="s">
        <v>19</v>
      </c>
      <c r="N189" s="213" t="s">
        <v>40</v>
      </c>
      <c r="O189" s="84"/>
      <c r="P189" s="214">
        <f>O189*H189</f>
        <v>0</v>
      </c>
      <c r="Q189" s="214">
        <v>3.7500000000000001E-06</v>
      </c>
      <c r="R189" s="214">
        <f>Q189*H189</f>
        <v>0.0024412500000000003</v>
      </c>
      <c r="S189" s="214">
        <v>0</v>
      </c>
      <c r="T189" s="215">
        <f>S189*H189</f>
        <v>0</v>
      </c>
      <c r="U189" s="38"/>
      <c r="V189" s="38"/>
      <c r="W189" s="38"/>
      <c r="X189" s="38"/>
      <c r="Y189" s="38"/>
      <c r="Z189" s="38"/>
      <c r="AA189" s="38"/>
      <c r="AB189" s="38"/>
      <c r="AC189" s="38"/>
      <c r="AD189" s="38"/>
      <c r="AE189" s="38"/>
      <c r="AR189" s="216" t="s">
        <v>124</v>
      </c>
      <c r="AT189" s="216" t="s">
        <v>119</v>
      </c>
      <c r="AU189" s="216" t="s">
        <v>78</v>
      </c>
      <c r="AY189" s="17" t="s">
        <v>117</v>
      </c>
      <c r="BE189" s="217">
        <f>IF(N189="základní",J189,0)</f>
        <v>0</v>
      </c>
      <c r="BF189" s="217">
        <f>IF(N189="snížená",J189,0)</f>
        <v>0</v>
      </c>
      <c r="BG189" s="217">
        <f>IF(N189="zákl. přenesená",J189,0)</f>
        <v>0</v>
      </c>
      <c r="BH189" s="217">
        <f>IF(N189="sníž. přenesená",J189,0)</f>
        <v>0</v>
      </c>
      <c r="BI189" s="217">
        <f>IF(N189="nulová",J189,0)</f>
        <v>0</v>
      </c>
      <c r="BJ189" s="17" t="s">
        <v>76</v>
      </c>
      <c r="BK189" s="217">
        <f>ROUND(I189*H189,2)</f>
        <v>0</v>
      </c>
      <c r="BL189" s="17" t="s">
        <v>124</v>
      </c>
      <c r="BM189" s="216" t="s">
        <v>307</v>
      </c>
    </row>
    <row r="190" s="2" customFormat="1">
      <c r="A190" s="38"/>
      <c r="B190" s="39"/>
      <c r="C190" s="40"/>
      <c r="D190" s="218" t="s">
        <v>126</v>
      </c>
      <c r="E190" s="40"/>
      <c r="F190" s="219" t="s">
        <v>308</v>
      </c>
      <c r="G190" s="40"/>
      <c r="H190" s="40"/>
      <c r="I190" s="220"/>
      <c r="J190" s="40"/>
      <c r="K190" s="40"/>
      <c r="L190" s="44"/>
      <c r="M190" s="221"/>
      <c r="N190" s="222"/>
      <c r="O190" s="84"/>
      <c r="P190" s="84"/>
      <c r="Q190" s="84"/>
      <c r="R190" s="84"/>
      <c r="S190" s="84"/>
      <c r="T190" s="85"/>
      <c r="U190" s="38"/>
      <c r="V190" s="38"/>
      <c r="W190" s="38"/>
      <c r="X190" s="38"/>
      <c r="Y190" s="38"/>
      <c r="Z190" s="38"/>
      <c r="AA190" s="38"/>
      <c r="AB190" s="38"/>
      <c r="AC190" s="38"/>
      <c r="AD190" s="38"/>
      <c r="AE190" s="38"/>
      <c r="AT190" s="17" t="s">
        <v>126</v>
      </c>
      <c r="AU190" s="17" t="s">
        <v>78</v>
      </c>
    </row>
    <row r="191" s="13" customFormat="1">
      <c r="A191" s="13"/>
      <c r="B191" s="223"/>
      <c r="C191" s="224"/>
      <c r="D191" s="218" t="s">
        <v>128</v>
      </c>
      <c r="E191" s="225" t="s">
        <v>19</v>
      </c>
      <c r="F191" s="226" t="s">
        <v>309</v>
      </c>
      <c r="G191" s="224"/>
      <c r="H191" s="227">
        <v>497</v>
      </c>
      <c r="I191" s="228"/>
      <c r="J191" s="224"/>
      <c r="K191" s="224"/>
      <c r="L191" s="229"/>
      <c r="M191" s="230"/>
      <c r="N191" s="231"/>
      <c r="O191" s="231"/>
      <c r="P191" s="231"/>
      <c r="Q191" s="231"/>
      <c r="R191" s="231"/>
      <c r="S191" s="231"/>
      <c r="T191" s="232"/>
      <c r="U191" s="13"/>
      <c r="V191" s="13"/>
      <c r="W191" s="13"/>
      <c r="X191" s="13"/>
      <c r="Y191" s="13"/>
      <c r="Z191" s="13"/>
      <c r="AA191" s="13"/>
      <c r="AB191" s="13"/>
      <c r="AC191" s="13"/>
      <c r="AD191" s="13"/>
      <c r="AE191" s="13"/>
      <c r="AT191" s="233" t="s">
        <v>128</v>
      </c>
      <c r="AU191" s="233" t="s">
        <v>78</v>
      </c>
      <c r="AV191" s="13" t="s">
        <v>78</v>
      </c>
      <c r="AW191" s="13" t="s">
        <v>31</v>
      </c>
      <c r="AX191" s="13" t="s">
        <v>69</v>
      </c>
      <c r="AY191" s="233" t="s">
        <v>117</v>
      </c>
    </row>
    <row r="192" s="13" customFormat="1">
      <c r="A192" s="13"/>
      <c r="B192" s="223"/>
      <c r="C192" s="224"/>
      <c r="D192" s="218" t="s">
        <v>128</v>
      </c>
      <c r="E192" s="225" t="s">
        <v>19</v>
      </c>
      <c r="F192" s="226" t="s">
        <v>310</v>
      </c>
      <c r="G192" s="224"/>
      <c r="H192" s="227">
        <v>59</v>
      </c>
      <c r="I192" s="228"/>
      <c r="J192" s="224"/>
      <c r="K192" s="224"/>
      <c r="L192" s="229"/>
      <c r="M192" s="230"/>
      <c r="N192" s="231"/>
      <c r="O192" s="231"/>
      <c r="P192" s="231"/>
      <c r="Q192" s="231"/>
      <c r="R192" s="231"/>
      <c r="S192" s="231"/>
      <c r="T192" s="232"/>
      <c r="U192" s="13"/>
      <c r="V192" s="13"/>
      <c r="W192" s="13"/>
      <c r="X192" s="13"/>
      <c r="Y192" s="13"/>
      <c r="Z192" s="13"/>
      <c r="AA192" s="13"/>
      <c r="AB192" s="13"/>
      <c r="AC192" s="13"/>
      <c r="AD192" s="13"/>
      <c r="AE192" s="13"/>
      <c r="AT192" s="233" t="s">
        <v>128</v>
      </c>
      <c r="AU192" s="233" t="s">
        <v>78</v>
      </c>
      <c r="AV192" s="13" t="s">
        <v>78</v>
      </c>
      <c r="AW192" s="13" t="s">
        <v>31</v>
      </c>
      <c r="AX192" s="13" t="s">
        <v>69</v>
      </c>
      <c r="AY192" s="233" t="s">
        <v>117</v>
      </c>
    </row>
    <row r="193" s="13" customFormat="1">
      <c r="A193" s="13"/>
      <c r="B193" s="223"/>
      <c r="C193" s="224"/>
      <c r="D193" s="218" t="s">
        <v>128</v>
      </c>
      <c r="E193" s="225" t="s">
        <v>19</v>
      </c>
      <c r="F193" s="226" t="s">
        <v>311</v>
      </c>
      <c r="G193" s="224"/>
      <c r="H193" s="227">
        <v>95</v>
      </c>
      <c r="I193" s="228"/>
      <c r="J193" s="224"/>
      <c r="K193" s="224"/>
      <c r="L193" s="229"/>
      <c r="M193" s="230"/>
      <c r="N193" s="231"/>
      <c r="O193" s="231"/>
      <c r="P193" s="231"/>
      <c r="Q193" s="231"/>
      <c r="R193" s="231"/>
      <c r="S193" s="231"/>
      <c r="T193" s="232"/>
      <c r="U193" s="13"/>
      <c r="V193" s="13"/>
      <c r="W193" s="13"/>
      <c r="X193" s="13"/>
      <c r="Y193" s="13"/>
      <c r="Z193" s="13"/>
      <c r="AA193" s="13"/>
      <c r="AB193" s="13"/>
      <c r="AC193" s="13"/>
      <c r="AD193" s="13"/>
      <c r="AE193" s="13"/>
      <c r="AT193" s="233" t="s">
        <v>128</v>
      </c>
      <c r="AU193" s="233" t="s">
        <v>78</v>
      </c>
      <c r="AV193" s="13" t="s">
        <v>78</v>
      </c>
      <c r="AW193" s="13" t="s">
        <v>31</v>
      </c>
      <c r="AX193" s="13" t="s">
        <v>69</v>
      </c>
      <c r="AY193" s="233" t="s">
        <v>117</v>
      </c>
    </row>
    <row r="194" s="14" customFormat="1">
      <c r="A194" s="14"/>
      <c r="B194" s="244"/>
      <c r="C194" s="245"/>
      <c r="D194" s="218" t="s">
        <v>128</v>
      </c>
      <c r="E194" s="246" t="s">
        <v>19</v>
      </c>
      <c r="F194" s="247" t="s">
        <v>193</v>
      </c>
      <c r="G194" s="245"/>
      <c r="H194" s="248">
        <v>651</v>
      </c>
      <c r="I194" s="249"/>
      <c r="J194" s="245"/>
      <c r="K194" s="245"/>
      <c r="L194" s="250"/>
      <c r="M194" s="251"/>
      <c r="N194" s="252"/>
      <c r="O194" s="252"/>
      <c r="P194" s="252"/>
      <c r="Q194" s="252"/>
      <c r="R194" s="252"/>
      <c r="S194" s="252"/>
      <c r="T194" s="253"/>
      <c r="U194" s="14"/>
      <c r="V194" s="14"/>
      <c r="W194" s="14"/>
      <c r="X194" s="14"/>
      <c r="Y194" s="14"/>
      <c r="Z194" s="14"/>
      <c r="AA194" s="14"/>
      <c r="AB194" s="14"/>
      <c r="AC194" s="14"/>
      <c r="AD194" s="14"/>
      <c r="AE194" s="14"/>
      <c r="AT194" s="254" t="s">
        <v>128</v>
      </c>
      <c r="AU194" s="254" t="s">
        <v>78</v>
      </c>
      <c r="AV194" s="14" t="s">
        <v>124</v>
      </c>
      <c r="AW194" s="14" t="s">
        <v>31</v>
      </c>
      <c r="AX194" s="14" t="s">
        <v>76</v>
      </c>
      <c r="AY194" s="254" t="s">
        <v>117</v>
      </c>
    </row>
    <row r="195" s="2" customFormat="1" ht="24.15" customHeight="1">
      <c r="A195" s="38"/>
      <c r="B195" s="39"/>
      <c r="C195" s="205" t="s">
        <v>312</v>
      </c>
      <c r="D195" s="205" t="s">
        <v>119</v>
      </c>
      <c r="E195" s="206" t="s">
        <v>313</v>
      </c>
      <c r="F195" s="207" t="s">
        <v>314</v>
      </c>
      <c r="G195" s="208" t="s">
        <v>122</v>
      </c>
      <c r="H195" s="209">
        <v>34</v>
      </c>
      <c r="I195" s="210"/>
      <c r="J195" s="211">
        <f>ROUND(I195*H195,2)</f>
        <v>0</v>
      </c>
      <c r="K195" s="207" t="s">
        <v>123</v>
      </c>
      <c r="L195" s="44"/>
      <c r="M195" s="212" t="s">
        <v>19</v>
      </c>
      <c r="N195" s="213" t="s">
        <v>40</v>
      </c>
      <c r="O195" s="84"/>
      <c r="P195" s="214">
        <f>O195*H195</f>
        <v>0</v>
      </c>
      <c r="Q195" s="214">
        <v>9.38E-06</v>
      </c>
      <c r="R195" s="214">
        <f>Q195*H195</f>
        <v>0.00031891999999999999</v>
      </c>
      <c r="S195" s="214">
        <v>0</v>
      </c>
      <c r="T195" s="215">
        <f>S195*H195</f>
        <v>0</v>
      </c>
      <c r="U195" s="38"/>
      <c r="V195" s="38"/>
      <c r="W195" s="38"/>
      <c r="X195" s="38"/>
      <c r="Y195" s="38"/>
      <c r="Z195" s="38"/>
      <c r="AA195" s="38"/>
      <c r="AB195" s="38"/>
      <c r="AC195" s="38"/>
      <c r="AD195" s="38"/>
      <c r="AE195" s="38"/>
      <c r="AR195" s="216" t="s">
        <v>124</v>
      </c>
      <c r="AT195" s="216" t="s">
        <v>119</v>
      </c>
      <c r="AU195" s="216" t="s">
        <v>78</v>
      </c>
      <c r="AY195" s="17" t="s">
        <v>117</v>
      </c>
      <c r="BE195" s="217">
        <f>IF(N195="základní",J195,0)</f>
        <v>0</v>
      </c>
      <c r="BF195" s="217">
        <f>IF(N195="snížená",J195,0)</f>
        <v>0</v>
      </c>
      <c r="BG195" s="217">
        <f>IF(N195="zákl. přenesená",J195,0)</f>
        <v>0</v>
      </c>
      <c r="BH195" s="217">
        <f>IF(N195="sníž. přenesená",J195,0)</f>
        <v>0</v>
      </c>
      <c r="BI195" s="217">
        <f>IF(N195="nulová",J195,0)</f>
        <v>0</v>
      </c>
      <c r="BJ195" s="17" t="s">
        <v>76</v>
      </c>
      <c r="BK195" s="217">
        <f>ROUND(I195*H195,2)</f>
        <v>0</v>
      </c>
      <c r="BL195" s="17" t="s">
        <v>124</v>
      </c>
      <c r="BM195" s="216" t="s">
        <v>315</v>
      </c>
    </row>
    <row r="196" s="2" customFormat="1">
      <c r="A196" s="38"/>
      <c r="B196" s="39"/>
      <c r="C196" s="40"/>
      <c r="D196" s="218" t="s">
        <v>126</v>
      </c>
      <c r="E196" s="40"/>
      <c r="F196" s="219" t="s">
        <v>308</v>
      </c>
      <c r="G196" s="40"/>
      <c r="H196" s="40"/>
      <c r="I196" s="220"/>
      <c r="J196" s="40"/>
      <c r="K196" s="40"/>
      <c r="L196" s="44"/>
      <c r="M196" s="221"/>
      <c r="N196" s="222"/>
      <c r="O196" s="84"/>
      <c r="P196" s="84"/>
      <c r="Q196" s="84"/>
      <c r="R196" s="84"/>
      <c r="S196" s="84"/>
      <c r="T196" s="85"/>
      <c r="U196" s="38"/>
      <c r="V196" s="38"/>
      <c r="W196" s="38"/>
      <c r="X196" s="38"/>
      <c r="Y196" s="38"/>
      <c r="Z196" s="38"/>
      <c r="AA196" s="38"/>
      <c r="AB196" s="38"/>
      <c r="AC196" s="38"/>
      <c r="AD196" s="38"/>
      <c r="AE196" s="38"/>
      <c r="AT196" s="17" t="s">
        <v>126</v>
      </c>
      <c r="AU196" s="17" t="s">
        <v>78</v>
      </c>
    </row>
    <row r="197" s="13" customFormat="1">
      <c r="A197" s="13"/>
      <c r="B197" s="223"/>
      <c r="C197" s="224"/>
      <c r="D197" s="218" t="s">
        <v>128</v>
      </c>
      <c r="E197" s="225" t="s">
        <v>19</v>
      </c>
      <c r="F197" s="226" t="s">
        <v>288</v>
      </c>
      <c r="G197" s="224"/>
      <c r="H197" s="227">
        <v>34</v>
      </c>
      <c r="I197" s="228"/>
      <c r="J197" s="224"/>
      <c r="K197" s="224"/>
      <c r="L197" s="229"/>
      <c r="M197" s="230"/>
      <c r="N197" s="231"/>
      <c r="O197" s="231"/>
      <c r="P197" s="231"/>
      <c r="Q197" s="231"/>
      <c r="R197" s="231"/>
      <c r="S197" s="231"/>
      <c r="T197" s="232"/>
      <c r="U197" s="13"/>
      <c r="V197" s="13"/>
      <c r="W197" s="13"/>
      <c r="X197" s="13"/>
      <c r="Y197" s="13"/>
      <c r="Z197" s="13"/>
      <c r="AA197" s="13"/>
      <c r="AB197" s="13"/>
      <c r="AC197" s="13"/>
      <c r="AD197" s="13"/>
      <c r="AE197" s="13"/>
      <c r="AT197" s="233" t="s">
        <v>128</v>
      </c>
      <c r="AU197" s="233" t="s">
        <v>78</v>
      </c>
      <c r="AV197" s="13" t="s">
        <v>78</v>
      </c>
      <c r="AW197" s="13" t="s">
        <v>31</v>
      </c>
      <c r="AX197" s="13" t="s">
        <v>76</v>
      </c>
      <c r="AY197" s="233" t="s">
        <v>117</v>
      </c>
    </row>
    <row r="198" s="2" customFormat="1" ht="24.15" customHeight="1">
      <c r="A198" s="38"/>
      <c r="B198" s="39"/>
      <c r="C198" s="205" t="s">
        <v>316</v>
      </c>
      <c r="D198" s="205" t="s">
        <v>119</v>
      </c>
      <c r="E198" s="206" t="s">
        <v>317</v>
      </c>
      <c r="F198" s="207" t="s">
        <v>318</v>
      </c>
      <c r="G198" s="208" t="s">
        <v>141</v>
      </c>
      <c r="H198" s="209">
        <v>122</v>
      </c>
      <c r="I198" s="210"/>
      <c r="J198" s="211">
        <f>ROUND(I198*H198,2)</f>
        <v>0</v>
      </c>
      <c r="K198" s="207" t="s">
        <v>123</v>
      </c>
      <c r="L198" s="44"/>
      <c r="M198" s="212" t="s">
        <v>19</v>
      </c>
      <c r="N198" s="213" t="s">
        <v>40</v>
      </c>
      <c r="O198" s="84"/>
      <c r="P198" s="214">
        <f>O198*H198</f>
        <v>0</v>
      </c>
      <c r="Q198" s="214">
        <v>0.080839999999999995</v>
      </c>
      <c r="R198" s="214">
        <f>Q198*H198</f>
        <v>9.8624799999999997</v>
      </c>
      <c r="S198" s="214">
        <v>0</v>
      </c>
      <c r="T198" s="215">
        <f>S198*H198</f>
        <v>0</v>
      </c>
      <c r="U198" s="38"/>
      <c r="V198" s="38"/>
      <c r="W198" s="38"/>
      <c r="X198" s="38"/>
      <c r="Y198" s="38"/>
      <c r="Z198" s="38"/>
      <c r="AA198" s="38"/>
      <c r="AB198" s="38"/>
      <c r="AC198" s="38"/>
      <c r="AD198" s="38"/>
      <c r="AE198" s="38"/>
      <c r="AR198" s="216" t="s">
        <v>124</v>
      </c>
      <c r="AT198" s="216" t="s">
        <v>119</v>
      </c>
      <c r="AU198" s="216" t="s">
        <v>78</v>
      </c>
      <c r="AY198" s="17" t="s">
        <v>117</v>
      </c>
      <c r="BE198" s="217">
        <f>IF(N198="základní",J198,0)</f>
        <v>0</v>
      </c>
      <c r="BF198" s="217">
        <f>IF(N198="snížená",J198,0)</f>
        <v>0</v>
      </c>
      <c r="BG198" s="217">
        <f>IF(N198="zákl. přenesená",J198,0)</f>
        <v>0</v>
      </c>
      <c r="BH198" s="217">
        <f>IF(N198="sníž. přenesená",J198,0)</f>
        <v>0</v>
      </c>
      <c r="BI198" s="217">
        <f>IF(N198="nulová",J198,0)</f>
        <v>0</v>
      </c>
      <c r="BJ198" s="17" t="s">
        <v>76</v>
      </c>
      <c r="BK198" s="217">
        <f>ROUND(I198*H198,2)</f>
        <v>0</v>
      </c>
      <c r="BL198" s="17" t="s">
        <v>124</v>
      </c>
      <c r="BM198" s="216" t="s">
        <v>319</v>
      </c>
    </row>
    <row r="199" s="2" customFormat="1">
      <c r="A199" s="38"/>
      <c r="B199" s="39"/>
      <c r="C199" s="40"/>
      <c r="D199" s="218" t="s">
        <v>126</v>
      </c>
      <c r="E199" s="40"/>
      <c r="F199" s="219" t="s">
        <v>320</v>
      </c>
      <c r="G199" s="40"/>
      <c r="H199" s="40"/>
      <c r="I199" s="220"/>
      <c r="J199" s="40"/>
      <c r="K199" s="40"/>
      <c r="L199" s="44"/>
      <c r="M199" s="221"/>
      <c r="N199" s="222"/>
      <c r="O199" s="84"/>
      <c r="P199" s="84"/>
      <c r="Q199" s="84"/>
      <c r="R199" s="84"/>
      <c r="S199" s="84"/>
      <c r="T199" s="85"/>
      <c r="U199" s="38"/>
      <c r="V199" s="38"/>
      <c r="W199" s="38"/>
      <c r="X199" s="38"/>
      <c r="Y199" s="38"/>
      <c r="Z199" s="38"/>
      <c r="AA199" s="38"/>
      <c r="AB199" s="38"/>
      <c r="AC199" s="38"/>
      <c r="AD199" s="38"/>
      <c r="AE199" s="38"/>
      <c r="AT199" s="17" t="s">
        <v>126</v>
      </c>
      <c r="AU199" s="17" t="s">
        <v>78</v>
      </c>
    </row>
    <row r="200" s="13" customFormat="1">
      <c r="A200" s="13"/>
      <c r="B200" s="223"/>
      <c r="C200" s="224"/>
      <c r="D200" s="218" t="s">
        <v>128</v>
      </c>
      <c r="E200" s="225" t="s">
        <v>19</v>
      </c>
      <c r="F200" s="226" t="s">
        <v>321</v>
      </c>
      <c r="G200" s="224"/>
      <c r="H200" s="227">
        <v>40</v>
      </c>
      <c r="I200" s="228"/>
      <c r="J200" s="224"/>
      <c r="K200" s="224"/>
      <c r="L200" s="229"/>
      <c r="M200" s="230"/>
      <c r="N200" s="231"/>
      <c r="O200" s="231"/>
      <c r="P200" s="231"/>
      <c r="Q200" s="231"/>
      <c r="R200" s="231"/>
      <c r="S200" s="231"/>
      <c r="T200" s="232"/>
      <c r="U200" s="13"/>
      <c r="V200" s="13"/>
      <c r="W200" s="13"/>
      <c r="X200" s="13"/>
      <c r="Y200" s="13"/>
      <c r="Z200" s="13"/>
      <c r="AA200" s="13"/>
      <c r="AB200" s="13"/>
      <c r="AC200" s="13"/>
      <c r="AD200" s="13"/>
      <c r="AE200" s="13"/>
      <c r="AT200" s="233" t="s">
        <v>128</v>
      </c>
      <c r="AU200" s="233" t="s">
        <v>78</v>
      </c>
      <c r="AV200" s="13" t="s">
        <v>78</v>
      </c>
      <c r="AW200" s="13" t="s">
        <v>31</v>
      </c>
      <c r="AX200" s="13" t="s">
        <v>69</v>
      </c>
      <c r="AY200" s="233" t="s">
        <v>117</v>
      </c>
    </row>
    <row r="201" s="13" customFormat="1">
      <c r="A201" s="13"/>
      <c r="B201" s="223"/>
      <c r="C201" s="224"/>
      <c r="D201" s="218" t="s">
        <v>128</v>
      </c>
      <c r="E201" s="225" t="s">
        <v>19</v>
      </c>
      <c r="F201" s="226" t="s">
        <v>322</v>
      </c>
      <c r="G201" s="224"/>
      <c r="H201" s="227">
        <v>82</v>
      </c>
      <c r="I201" s="228"/>
      <c r="J201" s="224"/>
      <c r="K201" s="224"/>
      <c r="L201" s="229"/>
      <c r="M201" s="230"/>
      <c r="N201" s="231"/>
      <c r="O201" s="231"/>
      <c r="P201" s="231"/>
      <c r="Q201" s="231"/>
      <c r="R201" s="231"/>
      <c r="S201" s="231"/>
      <c r="T201" s="232"/>
      <c r="U201" s="13"/>
      <c r="V201" s="13"/>
      <c r="W201" s="13"/>
      <c r="X201" s="13"/>
      <c r="Y201" s="13"/>
      <c r="Z201" s="13"/>
      <c r="AA201" s="13"/>
      <c r="AB201" s="13"/>
      <c r="AC201" s="13"/>
      <c r="AD201" s="13"/>
      <c r="AE201" s="13"/>
      <c r="AT201" s="233" t="s">
        <v>128</v>
      </c>
      <c r="AU201" s="233" t="s">
        <v>78</v>
      </c>
      <c r="AV201" s="13" t="s">
        <v>78</v>
      </c>
      <c r="AW201" s="13" t="s">
        <v>31</v>
      </c>
      <c r="AX201" s="13" t="s">
        <v>69</v>
      </c>
      <c r="AY201" s="233" t="s">
        <v>117</v>
      </c>
    </row>
    <row r="202" s="14" customFormat="1">
      <c r="A202" s="14"/>
      <c r="B202" s="244"/>
      <c r="C202" s="245"/>
      <c r="D202" s="218" t="s">
        <v>128</v>
      </c>
      <c r="E202" s="246" t="s">
        <v>19</v>
      </c>
      <c r="F202" s="247" t="s">
        <v>193</v>
      </c>
      <c r="G202" s="245"/>
      <c r="H202" s="248">
        <v>122</v>
      </c>
      <c r="I202" s="249"/>
      <c r="J202" s="245"/>
      <c r="K202" s="245"/>
      <c r="L202" s="250"/>
      <c r="M202" s="251"/>
      <c r="N202" s="252"/>
      <c r="O202" s="252"/>
      <c r="P202" s="252"/>
      <c r="Q202" s="252"/>
      <c r="R202" s="252"/>
      <c r="S202" s="252"/>
      <c r="T202" s="253"/>
      <c r="U202" s="14"/>
      <c r="V202" s="14"/>
      <c r="W202" s="14"/>
      <c r="X202" s="14"/>
      <c r="Y202" s="14"/>
      <c r="Z202" s="14"/>
      <c r="AA202" s="14"/>
      <c r="AB202" s="14"/>
      <c r="AC202" s="14"/>
      <c r="AD202" s="14"/>
      <c r="AE202" s="14"/>
      <c r="AT202" s="254" t="s">
        <v>128</v>
      </c>
      <c r="AU202" s="254" t="s">
        <v>78</v>
      </c>
      <c r="AV202" s="14" t="s">
        <v>124</v>
      </c>
      <c r="AW202" s="14" t="s">
        <v>31</v>
      </c>
      <c r="AX202" s="14" t="s">
        <v>76</v>
      </c>
      <c r="AY202" s="254" t="s">
        <v>117</v>
      </c>
    </row>
    <row r="203" s="2" customFormat="1" ht="37.8" customHeight="1">
      <c r="A203" s="38"/>
      <c r="B203" s="39"/>
      <c r="C203" s="205" t="s">
        <v>323</v>
      </c>
      <c r="D203" s="205" t="s">
        <v>119</v>
      </c>
      <c r="E203" s="206" t="s">
        <v>324</v>
      </c>
      <c r="F203" s="207" t="s">
        <v>325</v>
      </c>
      <c r="G203" s="208" t="s">
        <v>141</v>
      </c>
      <c r="H203" s="209">
        <v>122</v>
      </c>
      <c r="I203" s="210"/>
      <c r="J203" s="211">
        <f>ROUND(I203*H203,2)</f>
        <v>0</v>
      </c>
      <c r="K203" s="207" t="s">
        <v>123</v>
      </c>
      <c r="L203" s="44"/>
      <c r="M203" s="212" t="s">
        <v>19</v>
      </c>
      <c r="N203" s="213" t="s">
        <v>40</v>
      </c>
      <c r="O203" s="84"/>
      <c r="P203" s="214">
        <f>O203*H203</f>
        <v>0</v>
      </c>
      <c r="Q203" s="214">
        <v>0.10988199999999999</v>
      </c>
      <c r="R203" s="214">
        <f>Q203*H203</f>
        <v>13.405603999999999</v>
      </c>
      <c r="S203" s="214">
        <v>0</v>
      </c>
      <c r="T203" s="215">
        <f>S203*H203</f>
        <v>0</v>
      </c>
      <c r="U203" s="38"/>
      <c r="V203" s="38"/>
      <c r="W203" s="38"/>
      <c r="X203" s="38"/>
      <c r="Y203" s="38"/>
      <c r="Z203" s="38"/>
      <c r="AA203" s="38"/>
      <c r="AB203" s="38"/>
      <c r="AC203" s="38"/>
      <c r="AD203" s="38"/>
      <c r="AE203" s="38"/>
      <c r="AR203" s="216" t="s">
        <v>124</v>
      </c>
      <c r="AT203" s="216" t="s">
        <v>119</v>
      </c>
      <c r="AU203" s="216" t="s">
        <v>78</v>
      </c>
      <c r="AY203" s="17" t="s">
        <v>117</v>
      </c>
      <c r="BE203" s="217">
        <f>IF(N203="základní",J203,0)</f>
        <v>0</v>
      </c>
      <c r="BF203" s="217">
        <f>IF(N203="snížená",J203,0)</f>
        <v>0</v>
      </c>
      <c r="BG203" s="217">
        <f>IF(N203="zákl. přenesená",J203,0)</f>
        <v>0</v>
      </c>
      <c r="BH203" s="217">
        <f>IF(N203="sníž. přenesená",J203,0)</f>
        <v>0</v>
      </c>
      <c r="BI203" s="217">
        <f>IF(N203="nulová",J203,0)</f>
        <v>0</v>
      </c>
      <c r="BJ203" s="17" t="s">
        <v>76</v>
      </c>
      <c r="BK203" s="217">
        <f>ROUND(I203*H203,2)</f>
        <v>0</v>
      </c>
      <c r="BL203" s="17" t="s">
        <v>124</v>
      </c>
      <c r="BM203" s="216" t="s">
        <v>326</v>
      </c>
    </row>
    <row r="204" s="2" customFormat="1">
      <c r="A204" s="38"/>
      <c r="B204" s="39"/>
      <c r="C204" s="40"/>
      <c r="D204" s="218" t="s">
        <v>126</v>
      </c>
      <c r="E204" s="40"/>
      <c r="F204" s="219" t="s">
        <v>320</v>
      </c>
      <c r="G204" s="40"/>
      <c r="H204" s="40"/>
      <c r="I204" s="220"/>
      <c r="J204" s="40"/>
      <c r="K204" s="40"/>
      <c r="L204" s="44"/>
      <c r="M204" s="221"/>
      <c r="N204" s="222"/>
      <c r="O204" s="84"/>
      <c r="P204" s="84"/>
      <c r="Q204" s="84"/>
      <c r="R204" s="84"/>
      <c r="S204" s="84"/>
      <c r="T204" s="85"/>
      <c r="U204" s="38"/>
      <c r="V204" s="38"/>
      <c r="W204" s="38"/>
      <c r="X204" s="38"/>
      <c r="Y204" s="38"/>
      <c r="Z204" s="38"/>
      <c r="AA204" s="38"/>
      <c r="AB204" s="38"/>
      <c r="AC204" s="38"/>
      <c r="AD204" s="38"/>
      <c r="AE204" s="38"/>
      <c r="AT204" s="17" t="s">
        <v>126</v>
      </c>
      <c r="AU204" s="17" t="s">
        <v>78</v>
      </c>
    </row>
    <row r="205" s="13" customFormat="1">
      <c r="A205" s="13"/>
      <c r="B205" s="223"/>
      <c r="C205" s="224"/>
      <c r="D205" s="218" t="s">
        <v>128</v>
      </c>
      <c r="E205" s="225" t="s">
        <v>19</v>
      </c>
      <c r="F205" s="226" t="s">
        <v>321</v>
      </c>
      <c r="G205" s="224"/>
      <c r="H205" s="227">
        <v>40</v>
      </c>
      <c r="I205" s="228"/>
      <c r="J205" s="224"/>
      <c r="K205" s="224"/>
      <c r="L205" s="229"/>
      <c r="M205" s="230"/>
      <c r="N205" s="231"/>
      <c r="O205" s="231"/>
      <c r="P205" s="231"/>
      <c r="Q205" s="231"/>
      <c r="R205" s="231"/>
      <c r="S205" s="231"/>
      <c r="T205" s="232"/>
      <c r="U205" s="13"/>
      <c r="V205" s="13"/>
      <c r="W205" s="13"/>
      <c r="X205" s="13"/>
      <c r="Y205" s="13"/>
      <c r="Z205" s="13"/>
      <c r="AA205" s="13"/>
      <c r="AB205" s="13"/>
      <c r="AC205" s="13"/>
      <c r="AD205" s="13"/>
      <c r="AE205" s="13"/>
      <c r="AT205" s="233" t="s">
        <v>128</v>
      </c>
      <c r="AU205" s="233" t="s">
        <v>78</v>
      </c>
      <c r="AV205" s="13" t="s">
        <v>78</v>
      </c>
      <c r="AW205" s="13" t="s">
        <v>31</v>
      </c>
      <c r="AX205" s="13" t="s">
        <v>69</v>
      </c>
      <c r="AY205" s="233" t="s">
        <v>117</v>
      </c>
    </row>
    <row r="206" s="13" customFormat="1">
      <c r="A206" s="13"/>
      <c r="B206" s="223"/>
      <c r="C206" s="224"/>
      <c r="D206" s="218" t="s">
        <v>128</v>
      </c>
      <c r="E206" s="225" t="s">
        <v>19</v>
      </c>
      <c r="F206" s="226" t="s">
        <v>327</v>
      </c>
      <c r="G206" s="224"/>
      <c r="H206" s="227">
        <v>82</v>
      </c>
      <c r="I206" s="228"/>
      <c r="J206" s="224"/>
      <c r="K206" s="224"/>
      <c r="L206" s="229"/>
      <c r="M206" s="230"/>
      <c r="N206" s="231"/>
      <c r="O206" s="231"/>
      <c r="P206" s="231"/>
      <c r="Q206" s="231"/>
      <c r="R206" s="231"/>
      <c r="S206" s="231"/>
      <c r="T206" s="232"/>
      <c r="U206" s="13"/>
      <c r="V206" s="13"/>
      <c r="W206" s="13"/>
      <c r="X206" s="13"/>
      <c r="Y206" s="13"/>
      <c r="Z206" s="13"/>
      <c r="AA206" s="13"/>
      <c r="AB206" s="13"/>
      <c r="AC206" s="13"/>
      <c r="AD206" s="13"/>
      <c r="AE206" s="13"/>
      <c r="AT206" s="233" t="s">
        <v>128</v>
      </c>
      <c r="AU206" s="233" t="s">
        <v>78</v>
      </c>
      <c r="AV206" s="13" t="s">
        <v>78</v>
      </c>
      <c r="AW206" s="13" t="s">
        <v>31</v>
      </c>
      <c r="AX206" s="13" t="s">
        <v>69</v>
      </c>
      <c r="AY206" s="233" t="s">
        <v>117</v>
      </c>
    </row>
    <row r="207" s="14" customFormat="1">
      <c r="A207" s="14"/>
      <c r="B207" s="244"/>
      <c r="C207" s="245"/>
      <c r="D207" s="218" t="s">
        <v>128</v>
      </c>
      <c r="E207" s="246" t="s">
        <v>19</v>
      </c>
      <c r="F207" s="247" t="s">
        <v>193</v>
      </c>
      <c r="G207" s="245"/>
      <c r="H207" s="248">
        <v>122</v>
      </c>
      <c r="I207" s="249"/>
      <c r="J207" s="245"/>
      <c r="K207" s="245"/>
      <c r="L207" s="250"/>
      <c r="M207" s="251"/>
      <c r="N207" s="252"/>
      <c r="O207" s="252"/>
      <c r="P207" s="252"/>
      <c r="Q207" s="252"/>
      <c r="R207" s="252"/>
      <c r="S207" s="252"/>
      <c r="T207" s="253"/>
      <c r="U207" s="14"/>
      <c r="V207" s="14"/>
      <c r="W207" s="14"/>
      <c r="X207" s="14"/>
      <c r="Y207" s="14"/>
      <c r="Z207" s="14"/>
      <c r="AA207" s="14"/>
      <c r="AB207" s="14"/>
      <c r="AC207" s="14"/>
      <c r="AD207" s="14"/>
      <c r="AE207" s="14"/>
      <c r="AT207" s="254" t="s">
        <v>128</v>
      </c>
      <c r="AU207" s="254" t="s">
        <v>78</v>
      </c>
      <c r="AV207" s="14" t="s">
        <v>124</v>
      </c>
      <c r="AW207" s="14" t="s">
        <v>31</v>
      </c>
      <c r="AX207" s="14" t="s">
        <v>76</v>
      </c>
      <c r="AY207" s="254" t="s">
        <v>117</v>
      </c>
    </row>
    <row r="208" s="2" customFormat="1" ht="14.4" customHeight="1">
      <c r="A208" s="38"/>
      <c r="B208" s="39"/>
      <c r="C208" s="234" t="s">
        <v>328</v>
      </c>
      <c r="D208" s="234" t="s">
        <v>179</v>
      </c>
      <c r="E208" s="235" t="s">
        <v>329</v>
      </c>
      <c r="F208" s="236" t="s">
        <v>330</v>
      </c>
      <c r="G208" s="237" t="s">
        <v>122</v>
      </c>
      <c r="H208" s="238">
        <v>33.128</v>
      </c>
      <c r="I208" s="239"/>
      <c r="J208" s="240">
        <f>ROUND(I208*H208,2)</f>
        <v>0</v>
      </c>
      <c r="K208" s="236" t="s">
        <v>123</v>
      </c>
      <c r="L208" s="241"/>
      <c r="M208" s="242" t="s">
        <v>19</v>
      </c>
      <c r="N208" s="243" t="s">
        <v>40</v>
      </c>
      <c r="O208" s="84"/>
      <c r="P208" s="214">
        <f>O208*H208</f>
        <v>0</v>
      </c>
      <c r="Q208" s="214">
        <v>0.41699999999999998</v>
      </c>
      <c r="R208" s="214">
        <f>Q208*H208</f>
        <v>13.814375999999999</v>
      </c>
      <c r="S208" s="214">
        <v>0</v>
      </c>
      <c r="T208" s="215">
        <f>S208*H208</f>
        <v>0</v>
      </c>
      <c r="U208" s="38"/>
      <c r="V208" s="38"/>
      <c r="W208" s="38"/>
      <c r="X208" s="38"/>
      <c r="Y208" s="38"/>
      <c r="Z208" s="38"/>
      <c r="AA208" s="38"/>
      <c r="AB208" s="38"/>
      <c r="AC208" s="38"/>
      <c r="AD208" s="38"/>
      <c r="AE208" s="38"/>
      <c r="AR208" s="216" t="s">
        <v>162</v>
      </c>
      <c r="AT208" s="216" t="s">
        <v>179</v>
      </c>
      <c r="AU208" s="216" t="s">
        <v>78</v>
      </c>
      <c r="AY208" s="17" t="s">
        <v>117</v>
      </c>
      <c r="BE208" s="217">
        <f>IF(N208="základní",J208,0)</f>
        <v>0</v>
      </c>
      <c r="BF208" s="217">
        <f>IF(N208="snížená",J208,0)</f>
        <v>0</v>
      </c>
      <c r="BG208" s="217">
        <f>IF(N208="zákl. přenesená",J208,0)</f>
        <v>0</v>
      </c>
      <c r="BH208" s="217">
        <f>IF(N208="sníž. přenesená",J208,0)</f>
        <v>0</v>
      </c>
      <c r="BI208" s="217">
        <f>IF(N208="nulová",J208,0)</f>
        <v>0</v>
      </c>
      <c r="BJ208" s="17" t="s">
        <v>76</v>
      </c>
      <c r="BK208" s="217">
        <f>ROUND(I208*H208,2)</f>
        <v>0</v>
      </c>
      <c r="BL208" s="17" t="s">
        <v>124</v>
      </c>
      <c r="BM208" s="216" t="s">
        <v>331</v>
      </c>
    </row>
    <row r="209" s="13" customFormat="1">
      <c r="A209" s="13"/>
      <c r="B209" s="223"/>
      <c r="C209" s="224"/>
      <c r="D209" s="218" t="s">
        <v>128</v>
      </c>
      <c r="E209" s="225" t="s">
        <v>19</v>
      </c>
      <c r="F209" s="226" t="s">
        <v>332</v>
      </c>
      <c r="G209" s="224"/>
      <c r="H209" s="227">
        <v>33.128</v>
      </c>
      <c r="I209" s="228"/>
      <c r="J209" s="224"/>
      <c r="K209" s="224"/>
      <c r="L209" s="229"/>
      <c r="M209" s="230"/>
      <c r="N209" s="231"/>
      <c r="O209" s="231"/>
      <c r="P209" s="231"/>
      <c r="Q209" s="231"/>
      <c r="R209" s="231"/>
      <c r="S209" s="231"/>
      <c r="T209" s="232"/>
      <c r="U209" s="13"/>
      <c r="V209" s="13"/>
      <c r="W209" s="13"/>
      <c r="X209" s="13"/>
      <c r="Y209" s="13"/>
      <c r="Z209" s="13"/>
      <c r="AA209" s="13"/>
      <c r="AB209" s="13"/>
      <c r="AC209" s="13"/>
      <c r="AD209" s="13"/>
      <c r="AE209" s="13"/>
      <c r="AT209" s="233" t="s">
        <v>128</v>
      </c>
      <c r="AU209" s="233" t="s">
        <v>78</v>
      </c>
      <c r="AV209" s="13" t="s">
        <v>78</v>
      </c>
      <c r="AW209" s="13" t="s">
        <v>31</v>
      </c>
      <c r="AX209" s="13" t="s">
        <v>76</v>
      </c>
      <c r="AY209" s="233" t="s">
        <v>117</v>
      </c>
    </row>
    <row r="210" s="2" customFormat="1" ht="24.15" customHeight="1">
      <c r="A210" s="38"/>
      <c r="B210" s="39"/>
      <c r="C210" s="205" t="s">
        <v>333</v>
      </c>
      <c r="D210" s="205" t="s">
        <v>119</v>
      </c>
      <c r="E210" s="206" t="s">
        <v>334</v>
      </c>
      <c r="F210" s="207" t="s">
        <v>335</v>
      </c>
      <c r="G210" s="208" t="s">
        <v>141</v>
      </c>
      <c r="H210" s="209">
        <v>250</v>
      </c>
      <c r="I210" s="210"/>
      <c r="J210" s="211">
        <f>ROUND(I210*H210,2)</f>
        <v>0</v>
      </c>
      <c r="K210" s="207" t="s">
        <v>123</v>
      </c>
      <c r="L210" s="44"/>
      <c r="M210" s="212" t="s">
        <v>19</v>
      </c>
      <c r="N210" s="213" t="s">
        <v>40</v>
      </c>
      <c r="O210" s="84"/>
      <c r="P210" s="214">
        <f>O210*H210</f>
        <v>0</v>
      </c>
      <c r="Q210" s="214">
        <v>0.16849059999999999</v>
      </c>
      <c r="R210" s="214">
        <f>Q210*H210</f>
        <v>42.12265</v>
      </c>
      <c r="S210" s="214">
        <v>0</v>
      </c>
      <c r="T210" s="215">
        <f>S210*H210</f>
        <v>0</v>
      </c>
      <c r="U210" s="38"/>
      <c r="V210" s="38"/>
      <c r="W210" s="38"/>
      <c r="X210" s="38"/>
      <c r="Y210" s="38"/>
      <c r="Z210" s="38"/>
      <c r="AA210" s="38"/>
      <c r="AB210" s="38"/>
      <c r="AC210" s="38"/>
      <c r="AD210" s="38"/>
      <c r="AE210" s="38"/>
      <c r="AR210" s="216" t="s">
        <v>124</v>
      </c>
      <c r="AT210" s="216" t="s">
        <v>119</v>
      </c>
      <c r="AU210" s="216" t="s">
        <v>78</v>
      </c>
      <c r="AY210" s="17" t="s">
        <v>117</v>
      </c>
      <c r="BE210" s="217">
        <f>IF(N210="základní",J210,0)</f>
        <v>0</v>
      </c>
      <c r="BF210" s="217">
        <f>IF(N210="snížená",J210,0)</f>
        <v>0</v>
      </c>
      <c r="BG210" s="217">
        <f>IF(N210="zákl. přenesená",J210,0)</f>
        <v>0</v>
      </c>
      <c r="BH210" s="217">
        <f>IF(N210="sníž. přenesená",J210,0)</f>
        <v>0</v>
      </c>
      <c r="BI210" s="217">
        <f>IF(N210="nulová",J210,0)</f>
        <v>0</v>
      </c>
      <c r="BJ210" s="17" t="s">
        <v>76</v>
      </c>
      <c r="BK210" s="217">
        <f>ROUND(I210*H210,2)</f>
        <v>0</v>
      </c>
      <c r="BL210" s="17" t="s">
        <v>124</v>
      </c>
      <c r="BM210" s="216" t="s">
        <v>336</v>
      </c>
    </row>
    <row r="211" s="2" customFormat="1">
      <c r="A211" s="38"/>
      <c r="B211" s="39"/>
      <c r="C211" s="40"/>
      <c r="D211" s="218" t="s">
        <v>126</v>
      </c>
      <c r="E211" s="40"/>
      <c r="F211" s="219" t="s">
        <v>337</v>
      </c>
      <c r="G211" s="40"/>
      <c r="H211" s="40"/>
      <c r="I211" s="220"/>
      <c r="J211" s="40"/>
      <c r="K211" s="40"/>
      <c r="L211" s="44"/>
      <c r="M211" s="221"/>
      <c r="N211" s="222"/>
      <c r="O211" s="84"/>
      <c r="P211" s="84"/>
      <c r="Q211" s="84"/>
      <c r="R211" s="84"/>
      <c r="S211" s="84"/>
      <c r="T211" s="85"/>
      <c r="U211" s="38"/>
      <c r="V211" s="38"/>
      <c r="W211" s="38"/>
      <c r="X211" s="38"/>
      <c r="Y211" s="38"/>
      <c r="Z211" s="38"/>
      <c r="AA211" s="38"/>
      <c r="AB211" s="38"/>
      <c r="AC211" s="38"/>
      <c r="AD211" s="38"/>
      <c r="AE211" s="38"/>
      <c r="AT211" s="17" t="s">
        <v>126</v>
      </c>
      <c r="AU211" s="17" t="s">
        <v>78</v>
      </c>
    </row>
    <row r="212" s="13" customFormat="1">
      <c r="A212" s="13"/>
      <c r="B212" s="223"/>
      <c r="C212" s="224"/>
      <c r="D212" s="218" t="s">
        <v>128</v>
      </c>
      <c r="E212" s="225" t="s">
        <v>19</v>
      </c>
      <c r="F212" s="226" t="s">
        <v>338</v>
      </c>
      <c r="G212" s="224"/>
      <c r="H212" s="227">
        <v>250</v>
      </c>
      <c r="I212" s="228"/>
      <c r="J212" s="224"/>
      <c r="K212" s="224"/>
      <c r="L212" s="229"/>
      <c r="M212" s="230"/>
      <c r="N212" s="231"/>
      <c r="O212" s="231"/>
      <c r="P212" s="231"/>
      <c r="Q212" s="231"/>
      <c r="R212" s="231"/>
      <c r="S212" s="231"/>
      <c r="T212" s="232"/>
      <c r="U212" s="13"/>
      <c r="V212" s="13"/>
      <c r="W212" s="13"/>
      <c r="X212" s="13"/>
      <c r="Y212" s="13"/>
      <c r="Z212" s="13"/>
      <c r="AA212" s="13"/>
      <c r="AB212" s="13"/>
      <c r="AC212" s="13"/>
      <c r="AD212" s="13"/>
      <c r="AE212" s="13"/>
      <c r="AT212" s="233" t="s">
        <v>128</v>
      </c>
      <c r="AU212" s="233" t="s">
        <v>78</v>
      </c>
      <c r="AV212" s="13" t="s">
        <v>78</v>
      </c>
      <c r="AW212" s="13" t="s">
        <v>31</v>
      </c>
      <c r="AX212" s="13" t="s">
        <v>76</v>
      </c>
      <c r="AY212" s="233" t="s">
        <v>117</v>
      </c>
    </row>
    <row r="213" s="2" customFormat="1" ht="14.4" customHeight="1">
      <c r="A213" s="38"/>
      <c r="B213" s="39"/>
      <c r="C213" s="234" t="s">
        <v>339</v>
      </c>
      <c r="D213" s="234" t="s">
        <v>179</v>
      </c>
      <c r="E213" s="235" t="s">
        <v>340</v>
      </c>
      <c r="F213" s="236" t="s">
        <v>341</v>
      </c>
      <c r="G213" s="237" t="s">
        <v>141</v>
      </c>
      <c r="H213" s="238">
        <v>176.75</v>
      </c>
      <c r="I213" s="239"/>
      <c r="J213" s="240">
        <f>ROUND(I213*H213,2)</f>
        <v>0</v>
      </c>
      <c r="K213" s="236" t="s">
        <v>123</v>
      </c>
      <c r="L213" s="241"/>
      <c r="M213" s="242" t="s">
        <v>19</v>
      </c>
      <c r="N213" s="243" t="s">
        <v>40</v>
      </c>
      <c r="O213" s="84"/>
      <c r="P213" s="214">
        <f>O213*H213</f>
        <v>0</v>
      </c>
      <c r="Q213" s="214">
        <v>0.14999999999999999</v>
      </c>
      <c r="R213" s="214">
        <f>Q213*H213</f>
        <v>26.512499999999999</v>
      </c>
      <c r="S213" s="214">
        <v>0</v>
      </c>
      <c r="T213" s="215">
        <f>S213*H213</f>
        <v>0</v>
      </c>
      <c r="U213" s="38"/>
      <c r="V213" s="38"/>
      <c r="W213" s="38"/>
      <c r="X213" s="38"/>
      <c r="Y213" s="38"/>
      <c r="Z213" s="38"/>
      <c r="AA213" s="38"/>
      <c r="AB213" s="38"/>
      <c r="AC213" s="38"/>
      <c r="AD213" s="38"/>
      <c r="AE213" s="38"/>
      <c r="AR213" s="216" t="s">
        <v>162</v>
      </c>
      <c r="AT213" s="216" t="s">
        <v>179</v>
      </c>
      <c r="AU213" s="216" t="s">
        <v>78</v>
      </c>
      <c r="AY213" s="17" t="s">
        <v>117</v>
      </c>
      <c r="BE213" s="217">
        <f>IF(N213="základní",J213,0)</f>
        <v>0</v>
      </c>
      <c r="BF213" s="217">
        <f>IF(N213="snížená",J213,0)</f>
        <v>0</v>
      </c>
      <c r="BG213" s="217">
        <f>IF(N213="zákl. přenesená",J213,0)</f>
        <v>0</v>
      </c>
      <c r="BH213" s="217">
        <f>IF(N213="sníž. přenesená",J213,0)</f>
        <v>0</v>
      </c>
      <c r="BI213" s="217">
        <f>IF(N213="nulová",J213,0)</f>
        <v>0</v>
      </c>
      <c r="BJ213" s="17" t="s">
        <v>76</v>
      </c>
      <c r="BK213" s="217">
        <f>ROUND(I213*H213,2)</f>
        <v>0</v>
      </c>
      <c r="BL213" s="17" t="s">
        <v>124</v>
      </c>
      <c r="BM213" s="216" t="s">
        <v>342</v>
      </c>
    </row>
    <row r="214" s="13" customFormat="1">
      <c r="A214" s="13"/>
      <c r="B214" s="223"/>
      <c r="C214" s="224"/>
      <c r="D214" s="218" t="s">
        <v>128</v>
      </c>
      <c r="E214" s="225" t="s">
        <v>19</v>
      </c>
      <c r="F214" s="226" t="s">
        <v>343</v>
      </c>
      <c r="G214" s="224"/>
      <c r="H214" s="227">
        <v>176.75</v>
      </c>
      <c r="I214" s="228"/>
      <c r="J214" s="224"/>
      <c r="K214" s="224"/>
      <c r="L214" s="229"/>
      <c r="M214" s="230"/>
      <c r="N214" s="231"/>
      <c r="O214" s="231"/>
      <c r="P214" s="231"/>
      <c r="Q214" s="231"/>
      <c r="R214" s="231"/>
      <c r="S214" s="231"/>
      <c r="T214" s="232"/>
      <c r="U214" s="13"/>
      <c r="V214" s="13"/>
      <c r="W214" s="13"/>
      <c r="X214" s="13"/>
      <c r="Y214" s="13"/>
      <c r="Z214" s="13"/>
      <c r="AA214" s="13"/>
      <c r="AB214" s="13"/>
      <c r="AC214" s="13"/>
      <c r="AD214" s="13"/>
      <c r="AE214" s="13"/>
      <c r="AT214" s="233" t="s">
        <v>128</v>
      </c>
      <c r="AU214" s="233" t="s">
        <v>78</v>
      </c>
      <c r="AV214" s="13" t="s">
        <v>78</v>
      </c>
      <c r="AW214" s="13" t="s">
        <v>31</v>
      </c>
      <c r="AX214" s="13" t="s">
        <v>76</v>
      </c>
      <c r="AY214" s="233" t="s">
        <v>117</v>
      </c>
    </row>
    <row r="215" s="2" customFormat="1" ht="14.4" customHeight="1">
      <c r="A215" s="38"/>
      <c r="B215" s="39"/>
      <c r="C215" s="205" t="s">
        <v>344</v>
      </c>
      <c r="D215" s="205" t="s">
        <v>119</v>
      </c>
      <c r="E215" s="206" t="s">
        <v>345</v>
      </c>
      <c r="F215" s="207" t="s">
        <v>346</v>
      </c>
      <c r="G215" s="208" t="s">
        <v>153</v>
      </c>
      <c r="H215" s="209">
        <v>25</v>
      </c>
      <c r="I215" s="210"/>
      <c r="J215" s="211">
        <f>ROUND(I215*H215,2)</f>
        <v>0</v>
      </c>
      <c r="K215" s="207" t="s">
        <v>123</v>
      </c>
      <c r="L215" s="44"/>
      <c r="M215" s="212" t="s">
        <v>19</v>
      </c>
      <c r="N215" s="213" t="s">
        <v>40</v>
      </c>
      <c r="O215" s="84"/>
      <c r="P215" s="214">
        <f>O215*H215</f>
        <v>0</v>
      </c>
      <c r="Q215" s="214">
        <v>2.2563399999999998</v>
      </c>
      <c r="R215" s="214">
        <f>Q215*H215</f>
        <v>56.408499999999997</v>
      </c>
      <c r="S215" s="214">
        <v>0</v>
      </c>
      <c r="T215" s="215">
        <f>S215*H215</f>
        <v>0</v>
      </c>
      <c r="U215" s="38"/>
      <c r="V215" s="38"/>
      <c r="W215" s="38"/>
      <c r="X215" s="38"/>
      <c r="Y215" s="38"/>
      <c r="Z215" s="38"/>
      <c r="AA215" s="38"/>
      <c r="AB215" s="38"/>
      <c r="AC215" s="38"/>
      <c r="AD215" s="38"/>
      <c r="AE215" s="38"/>
      <c r="AR215" s="216" t="s">
        <v>124</v>
      </c>
      <c r="AT215" s="216" t="s">
        <v>119</v>
      </c>
      <c r="AU215" s="216" t="s">
        <v>78</v>
      </c>
      <c r="AY215" s="17" t="s">
        <v>117</v>
      </c>
      <c r="BE215" s="217">
        <f>IF(N215="základní",J215,0)</f>
        <v>0</v>
      </c>
      <c r="BF215" s="217">
        <f>IF(N215="snížená",J215,0)</f>
        <v>0</v>
      </c>
      <c r="BG215" s="217">
        <f>IF(N215="zákl. přenesená",J215,0)</f>
        <v>0</v>
      </c>
      <c r="BH215" s="217">
        <f>IF(N215="sníž. přenesená",J215,0)</f>
        <v>0</v>
      </c>
      <c r="BI215" s="217">
        <f>IF(N215="nulová",J215,0)</f>
        <v>0</v>
      </c>
      <c r="BJ215" s="17" t="s">
        <v>76</v>
      </c>
      <c r="BK215" s="217">
        <f>ROUND(I215*H215,2)</f>
        <v>0</v>
      </c>
      <c r="BL215" s="17" t="s">
        <v>124</v>
      </c>
      <c r="BM215" s="216" t="s">
        <v>347</v>
      </c>
    </row>
    <row r="216" s="13" customFormat="1">
      <c r="A216" s="13"/>
      <c r="B216" s="223"/>
      <c r="C216" s="224"/>
      <c r="D216" s="218" t="s">
        <v>128</v>
      </c>
      <c r="E216" s="225" t="s">
        <v>19</v>
      </c>
      <c r="F216" s="226" t="s">
        <v>257</v>
      </c>
      <c r="G216" s="224"/>
      <c r="H216" s="227">
        <v>25</v>
      </c>
      <c r="I216" s="228"/>
      <c r="J216" s="224"/>
      <c r="K216" s="224"/>
      <c r="L216" s="229"/>
      <c r="M216" s="230"/>
      <c r="N216" s="231"/>
      <c r="O216" s="231"/>
      <c r="P216" s="231"/>
      <c r="Q216" s="231"/>
      <c r="R216" s="231"/>
      <c r="S216" s="231"/>
      <c r="T216" s="232"/>
      <c r="U216" s="13"/>
      <c r="V216" s="13"/>
      <c r="W216" s="13"/>
      <c r="X216" s="13"/>
      <c r="Y216" s="13"/>
      <c r="Z216" s="13"/>
      <c r="AA216" s="13"/>
      <c r="AB216" s="13"/>
      <c r="AC216" s="13"/>
      <c r="AD216" s="13"/>
      <c r="AE216" s="13"/>
      <c r="AT216" s="233" t="s">
        <v>128</v>
      </c>
      <c r="AU216" s="233" t="s">
        <v>78</v>
      </c>
      <c r="AV216" s="13" t="s">
        <v>78</v>
      </c>
      <c r="AW216" s="13" t="s">
        <v>31</v>
      </c>
      <c r="AX216" s="13" t="s">
        <v>76</v>
      </c>
      <c r="AY216" s="233" t="s">
        <v>117</v>
      </c>
    </row>
    <row r="217" s="2" customFormat="1" ht="24.15" customHeight="1">
      <c r="A217" s="38"/>
      <c r="B217" s="39"/>
      <c r="C217" s="205" t="s">
        <v>262</v>
      </c>
      <c r="D217" s="205" t="s">
        <v>119</v>
      </c>
      <c r="E217" s="206" t="s">
        <v>348</v>
      </c>
      <c r="F217" s="207" t="s">
        <v>349</v>
      </c>
      <c r="G217" s="208" t="s">
        <v>141</v>
      </c>
      <c r="H217" s="209">
        <v>89</v>
      </c>
      <c r="I217" s="210"/>
      <c r="J217" s="211">
        <f>ROUND(I217*H217,2)</f>
        <v>0</v>
      </c>
      <c r="K217" s="207" t="s">
        <v>123</v>
      </c>
      <c r="L217" s="44"/>
      <c r="M217" s="212" t="s">
        <v>19</v>
      </c>
      <c r="N217" s="213" t="s">
        <v>40</v>
      </c>
      <c r="O217" s="84"/>
      <c r="P217" s="214">
        <f>O217*H217</f>
        <v>0</v>
      </c>
      <c r="Q217" s="214">
        <v>0.00033960000000000001</v>
      </c>
      <c r="R217" s="214">
        <f>Q217*H217</f>
        <v>0.030224400000000002</v>
      </c>
      <c r="S217" s="214">
        <v>0</v>
      </c>
      <c r="T217" s="215">
        <f>S217*H217</f>
        <v>0</v>
      </c>
      <c r="U217" s="38"/>
      <c r="V217" s="38"/>
      <c r="W217" s="38"/>
      <c r="X217" s="38"/>
      <c r="Y217" s="38"/>
      <c r="Z217" s="38"/>
      <c r="AA217" s="38"/>
      <c r="AB217" s="38"/>
      <c r="AC217" s="38"/>
      <c r="AD217" s="38"/>
      <c r="AE217" s="38"/>
      <c r="AR217" s="216" t="s">
        <v>124</v>
      </c>
      <c r="AT217" s="216" t="s">
        <v>119</v>
      </c>
      <c r="AU217" s="216" t="s">
        <v>78</v>
      </c>
      <c r="AY217" s="17" t="s">
        <v>117</v>
      </c>
      <c r="BE217" s="217">
        <f>IF(N217="základní",J217,0)</f>
        <v>0</v>
      </c>
      <c r="BF217" s="217">
        <f>IF(N217="snížená",J217,0)</f>
        <v>0</v>
      </c>
      <c r="BG217" s="217">
        <f>IF(N217="zákl. přenesená",J217,0)</f>
        <v>0</v>
      </c>
      <c r="BH217" s="217">
        <f>IF(N217="sníž. přenesená",J217,0)</f>
        <v>0</v>
      </c>
      <c r="BI217" s="217">
        <f>IF(N217="nulová",J217,0)</f>
        <v>0</v>
      </c>
      <c r="BJ217" s="17" t="s">
        <v>76</v>
      </c>
      <c r="BK217" s="217">
        <f>ROUND(I217*H217,2)</f>
        <v>0</v>
      </c>
      <c r="BL217" s="17" t="s">
        <v>124</v>
      </c>
      <c r="BM217" s="216" t="s">
        <v>350</v>
      </c>
    </row>
    <row r="218" s="2" customFormat="1">
      <c r="A218" s="38"/>
      <c r="B218" s="39"/>
      <c r="C218" s="40"/>
      <c r="D218" s="218" t="s">
        <v>126</v>
      </c>
      <c r="E218" s="40"/>
      <c r="F218" s="219" t="s">
        <v>351</v>
      </c>
      <c r="G218" s="40"/>
      <c r="H218" s="40"/>
      <c r="I218" s="220"/>
      <c r="J218" s="40"/>
      <c r="K218" s="40"/>
      <c r="L218" s="44"/>
      <c r="M218" s="221"/>
      <c r="N218" s="222"/>
      <c r="O218" s="84"/>
      <c r="P218" s="84"/>
      <c r="Q218" s="84"/>
      <c r="R218" s="84"/>
      <c r="S218" s="84"/>
      <c r="T218" s="85"/>
      <c r="U218" s="38"/>
      <c r="V218" s="38"/>
      <c r="W218" s="38"/>
      <c r="X218" s="38"/>
      <c r="Y218" s="38"/>
      <c r="Z218" s="38"/>
      <c r="AA218" s="38"/>
      <c r="AB218" s="38"/>
      <c r="AC218" s="38"/>
      <c r="AD218" s="38"/>
      <c r="AE218" s="38"/>
      <c r="AT218" s="17" t="s">
        <v>126</v>
      </c>
      <c r="AU218" s="17" t="s">
        <v>78</v>
      </c>
    </row>
    <row r="219" s="13" customFormat="1">
      <c r="A219" s="13"/>
      <c r="B219" s="223"/>
      <c r="C219" s="224"/>
      <c r="D219" s="218" t="s">
        <v>128</v>
      </c>
      <c r="E219" s="225" t="s">
        <v>19</v>
      </c>
      <c r="F219" s="226" t="s">
        <v>352</v>
      </c>
      <c r="G219" s="224"/>
      <c r="H219" s="227">
        <v>89</v>
      </c>
      <c r="I219" s="228"/>
      <c r="J219" s="224"/>
      <c r="K219" s="224"/>
      <c r="L219" s="229"/>
      <c r="M219" s="230"/>
      <c r="N219" s="231"/>
      <c r="O219" s="231"/>
      <c r="P219" s="231"/>
      <c r="Q219" s="231"/>
      <c r="R219" s="231"/>
      <c r="S219" s="231"/>
      <c r="T219" s="232"/>
      <c r="U219" s="13"/>
      <c r="V219" s="13"/>
      <c r="W219" s="13"/>
      <c r="X219" s="13"/>
      <c r="Y219" s="13"/>
      <c r="Z219" s="13"/>
      <c r="AA219" s="13"/>
      <c r="AB219" s="13"/>
      <c r="AC219" s="13"/>
      <c r="AD219" s="13"/>
      <c r="AE219" s="13"/>
      <c r="AT219" s="233" t="s">
        <v>128</v>
      </c>
      <c r="AU219" s="233" t="s">
        <v>78</v>
      </c>
      <c r="AV219" s="13" t="s">
        <v>78</v>
      </c>
      <c r="AW219" s="13" t="s">
        <v>31</v>
      </c>
      <c r="AX219" s="13" t="s">
        <v>76</v>
      </c>
      <c r="AY219" s="233" t="s">
        <v>117</v>
      </c>
    </row>
    <row r="220" s="2" customFormat="1" ht="14.4" customHeight="1">
      <c r="A220" s="38"/>
      <c r="B220" s="39"/>
      <c r="C220" s="205" t="s">
        <v>353</v>
      </c>
      <c r="D220" s="205" t="s">
        <v>119</v>
      </c>
      <c r="E220" s="206" t="s">
        <v>354</v>
      </c>
      <c r="F220" s="207" t="s">
        <v>355</v>
      </c>
      <c r="G220" s="208" t="s">
        <v>122</v>
      </c>
      <c r="H220" s="209">
        <v>65</v>
      </c>
      <c r="I220" s="210"/>
      <c r="J220" s="211">
        <f>ROUND(I220*H220,2)</f>
        <v>0</v>
      </c>
      <c r="K220" s="207" t="s">
        <v>123</v>
      </c>
      <c r="L220" s="44"/>
      <c r="M220" s="212" t="s">
        <v>19</v>
      </c>
      <c r="N220" s="213" t="s">
        <v>40</v>
      </c>
      <c r="O220" s="84"/>
      <c r="P220" s="214">
        <f>O220*H220</f>
        <v>0</v>
      </c>
      <c r="Q220" s="214">
        <v>0.013753</v>
      </c>
      <c r="R220" s="214">
        <f>Q220*H220</f>
        <v>0.89394499999999999</v>
      </c>
      <c r="S220" s="214">
        <v>0</v>
      </c>
      <c r="T220" s="215">
        <f>S220*H220</f>
        <v>0</v>
      </c>
      <c r="U220" s="38"/>
      <c r="V220" s="38"/>
      <c r="W220" s="38"/>
      <c r="X220" s="38"/>
      <c r="Y220" s="38"/>
      <c r="Z220" s="38"/>
      <c r="AA220" s="38"/>
      <c r="AB220" s="38"/>
      <c r="AC220" s="38"/>
      <c r="AD220" s="38"/>
      <c r="AE220" s="38"/>
      <c r="AR220" s="216" t="s">
        <v>124</v>
      </c>
      <c r="AT220" s="216" t="s">
        <v>119</v>
      </c>
      <c r="AU220" s="216" t="s">
        <v>78</v>
      </c>
      <c r="AY220" s="17" t="s">
        <v>117</v>
      </c>
      <c r="BE220" s="217">
        <f>IF(N220="základní",J220,0)</f>
        <v>0</v>
      </c>
      <c r="BF220" s="217">
        <f>IF(N220="snížená",J220,0)</f>
        <v>0</v>
      </c>
      <c r="BG220" s="217">
        <f>IF(N220="zákl. přenesená",J220,0)</f>
        <v>0</v>
      </c>
      <c r="BH220" s="217">
        <f>IF(N220="sníž. přenesená",J220,0)</f>
        <v>0</v>
      </c>
      <c r="BI220" s="217">
        <f>IF(N220="nulová",J220,0)</f>
        <v>0</v>
      </c>
      <c r="BJ220" s="17" t="s">
        <v>76</v>
      </c>
      <c r="BK220" s="217">
        <f>ROUND(I220*H220,2)</f>
        <v>0</v>
      </c>
      <c r="BL220" s="17" t="s">
        <v>124</v>
      </c>
      <c r="BM220" s="216" t="s">
        <v>356</v>
      </c>
    </row>
    <row r="221" s="2" customFormat="1">
      <c r="A221" s="38"/>
      <c r="B221" s="39"/>
      <c r="C221" s="40"/>
      <c r="D221" s="218" t="s">
        <v>126</v>
      </c>
      <c r="E221" s="40"/>
      <c r="F221" s="219" t="s">
        <v>357</v>
      </c>
      <c r="G221" s="40"/>
      <c r="H221" s="40"/>
      <c r="I221" s="220"/>
      <c r="J221" s="40"/>
      <c r="K221" s="40"/>
      <c r="L221" s="44"/>
      <c r="M221" s="221"/>
      <c r="N221" s="222"/>
      <c r="O221" s="84"/>
      <c r="P221" s="84"/>
      <c r="Q221" s="84"/>
      <c r="R221" s="84"/>
      <c r="S221" s="84"/>
      <c r="T221" s="85"/>
      <c r="U221" s="38"/>
      <c r="V221" s="38"/>
      <c r="W221" s="38"/>
      <c r="X221" s="38"/>
      <c r="Y221" s="38"/>
      <c r="Z221" s="38"/>
      <c r="AA221" s="38"/>
      <c r="AB221" s="38"/>
      <c r="AC221" s="38"/>
      <c r="AD221" s="38"/>
      <c r="AE221" s="38"/>
      <c r="AT221" s="17" t="s">
        <v>126</v>
      </c>
      <c r="AU221" s="17" t="s">
        <v>78</v>
      </c>
    </row>
    <row r="222" s="13" customFormat="1">
      <c r="A222" s="13"/>
      <c r="B222" s="223"/>
      <c r="C222" s="224"/>
      <c r="D222" s="218" t="s">
        <v>128</v>
      </c>
      <c r="E222" s="225" t="s">
        <v>19</v>
      </c>
      <c r="F222" s="226" t="s">
        <v>358</v>
      </c>
      <c r="G222" s="224"/>
      <c r="H222" s="227">
        <v>65</v>
      </c>
      <c r="I222" s="228"/>
      <c r="J222" s="224"/>
      <c r="K222" s="224"/>
      <c r="L222" s="229"/>
      <c r="M222" s="230"/>
      <c r="N222" s="231"/>
      <c r="O222" s="231"/>
      <c r="P222" s="231"/>
      <c r="Q222" s="231"/>
      <c r="R222" s="231"/>
      <c r="S222" s="231"/>
      <c r="T222" s="232"/>
      <c r="U222" s="13"/>
      <c r="V222" s="13"/>
      <c r="W222" s="13"/>
      <c r="X222" s="13"/>
      <c r="Y222" s="13"/>
      <c r="Z222" s="13"/>
      <c r="AA222" s="13"/>
      <c r="AB222" s="13"/>
      <c r="AC222" s="13"/>
      <c r="AD222" s="13"/>
      <c r="AE222" s="13"/>
      <c r="AT222" s="233" t="s">
        <v>128</v>
      </c>
      <c r="AU222" s="233" t="s">
        <v>78</v>
      </c>
      <c r="AV222" s="13" t="s">
        <v>78</v>
      </c>
      <c r="AW222" s="13" t="s">
        <v>31</v>
      </c>
      <c r="AX222" s="13" t="s">
        <v>76</v>
      </c>
      <c r="AY222" s="233" t="s">
        <v>117</v>
      </c>
    </row>
    <row r="223" s="2" customFormat="1" ht="14.4" customHeight="1">
      <c r="A223" s="38"/>
      <c r="B223" s="39"/>
      <c r="C223" s="205" t="s">
        <v>359</v>
      </c>
      <c r="D223" s="205" t="s">
        <v>119</v>
      </c>
      <c r="E223" s="206" t="s">
        <v>360</v>
      </c>
      <c r="F223" s="207" t="s">
        <v>361</v>
      </c>
      <c r="G223" s="208" t="s">
        <v>122</v>
      </c>
      <c r="H223" s="209">
        <v>2300</v>
      </c>
      <c r="I223" s="210"/>
      <c r="J223" s="211">
        <f>ROUND(I223*H223,2)</f>
        <v>0</v>
      </c>
      <c r="K223" s="207" t="s">
        <v>123</v>
      </c>
      <c r="L223" s="44"/>
      <c r="M223" s="212" t="s">
        <v>19</v>
      </c>
      <c r="N223" s="213" t="s">
        <v>40</v>
      </c>
      <c r="O223" s="84"/>
      <c r="P223" s="214">
        <f>O223*H223</f>
        <v>0</v>
      </c>
      <c r="Q223" s="214">
        <v>0.00068749999999999996</v>
      </c>
      <c r="R223" s="214">
        <f>Q223*H223</f>
        <v>1.5812499999999998</v>
      </c>
      <c r="S223" s="214">
        <v>0</v>
      </c>
      <c r="T223" s="215">
        <f>S223*H223</f>
        <v>0</v>
      </c>
      <c r="U223" s="38"/>
      <c r="V223" s="38"/>
      <c r="W223" s="38"/>
      <c r="X223" s="38"/>
      <c r="Y223" s="38"/>
      <c r="Z223" s="38"/>
      <c r="AA223" s="38"/>
      <c r="AB223" s="38"/>
      <c r="AC223" s="38"/>
      <c r="AD223" s="38"/>
      <c r="AE223" s="38"/>
      <c r="AR223" s="216" t="s">
        <v>124</v>
      </c>
      <c r="AT223" s="216" t="s">
        <v>119</v>
      </c>
      <c r="AU223" s="216" t="s">
        <v>78</v>
      </c>
      <c r="AY223" s="17" t="s">
        <v>117</v>
      </c>
      <c r="BE223" s="217">
        <f>IF(N223="základní",J223,0)</f>
        <v>0</v>
      </c>
      <c r="BF223" s="217">
        <f>IF(N223="snížená",J223,0)</f>
        <v>0</v>
      </c>
      <c r="BG223" s="217">
        <f>IF(N223="zákl. přenesená",J223,0)</f>
        <v>0</v>
      </c>
      <c r="BH223" s="217">
        <f>IF(N223="sníž. přenesená",J223,0)</f>
        <v>0</v>
      </c>
      <c r="BI223" s="217">
        <f>IF(N223="nulová",J223,0)</f>
        <v>0</v>
      </c>
      <c r="BJ223" s="17" t="s">
        <v>76</v>
      </c>
      <c r="BK223" s="217">
        <f>ROUND(I223*H223,2)</f>
        <v>0</v>
      </c>
      <c r="BL223" s="17" t="s">
        <v>124</v>
      </c>
      <c r="BM223" s="216" t="s">
        <v>362</v>
      </c>
    </row>
    <row r="224" s="2" customFormat="1">
      <c r="A224" s="38"/>
      <c r="B224" s="39"/>
      <c r="C224" s="40"/>
      <c r="D224" s="218" t="s">
        <v>126</v>
      </c>
      <c r="E224" s="40"/>
      <c r="F224" s="219" t="s">
        <v>363</v>
      </c>
      <c r="G224" s="40"/>
      <c r="H224" s="40"/>
      <c r="I224" s="220"/>
      <c r="J224" s="40"/>
      <c r="K224" s="40"/>
      <c r="L224" s="44"/>
      <c r="M224" s="221"/>
      <c r="N224" s="222"/>
      <c r="O224" s="84"/>
      <c r="P224" s="84"/>
      <c r="Q224" s="84"/>
      <c r="R224" s="84"/>
      <c r="S224" s="84"/>
      <c r="T224" s="85"/>
      <c r="U224" s="38"/>
      <c r="V224" s="38"/>
      <c r="W224" s="38"/>
      <c r="X224" s="38"/>
      <c r="Y224" s="38"/>
      <c r="Z224" s="38"/>
      <c r="AA224" s="38"/>
      <c r="AB224" s="38"/>
      <c r="AC224" s="38"/>
      <c r="AD224" s="38"/>
      <c r="AE224" s="38"/>
      <c r="AT224" s="17" t="s">
        <v>126</v>
      </c>
      <c r="AU224" s="17" t="s">
        <v>78</v>
      </c>
    </row>
    <row r="225" s="13" customFormat="1">
      <c r="A225" s="13"/>
      <c r="B225" s="223"/>
      <c r="C225" s="224"/>
      <c r="D225" s="218" t="s">
        <v>128</v>
      </c>
      <c r="E225" s="225" t="s">
        <v>19</v>
      </c>
      <c r="F225" s="226" t="s">
        <v>364</v>
      </c>
      <c r="G225" s="224"/>
      <c r="H225" s="227">
        <v>2300</v>
      </c>
      <c r="I225" s="228"/>
      <c r="J225" s="224"/>
      <c r="K225" s="224"/>
      <c r="L225" s="229"/>
      <c r="M225" s="230"/>
      <c r="N225" s="231"/>
      <c r="O225" s="231"/>
      <c r="P225" s="231"/>
      <c r="Q225" s="231"/>
      <c r="R225" s="231"/>
      <c r="S225" s="231"/>
      <c r="T225" s="232"/>
      <c r="U225" s="13"/>
      <c r="V225" s="13"/>
      <c r="W225" s="13"/>
      <c r="X225" s="13"/>
      <c r="Y225" s="13"/>
      <c r="Z225" s="13"/>
      <c r="AA225" s="13"/>
      <c r="AB225" s="13"/>
      <c r="AC225" s="13"/>
      <c r="AD225" s="13"/>
      <c r="AE225" s="13"/>
      <c r="AT225" s="233" t="s">
        <v>128</v>
      </c>
      <c r="AU225" s="233" t="s">
        <v>78</v>
      </c>
      <c r="AV225" s="13" t="s">
        <v>78</v>
      </c>
      <c r="AW225" s="13" t="s">
        <v>31</v>
      </c>
      <c r="AX225" s="13" t="s">
        <v>76</v>
      </c>
      <c r="AY225" s="233" t="s">
        <v>117</v>
      </c>
    </row>
    <row r="226" s="2" customFormat="1" ht="24.15" customHeight="1">
      <c r="A226" s="38"/>
      <c r="B226" s="39"/>
      <c r="C226" s="205" t="s">
        <v>365</v>
      </c>
      <c r="D226" s="205" t="s">
        <v>119</v>
      </c>
      <c r="E226" s="206" t="s">
        <v>366</v>
      </c>
      <c r="F226" s="207" t="s">
        <v>367</v>
      </c>
      <c r="G226" s="208" t="s">
        <v>141</v>
      </c>
      <c r="H226" s="209">
        <v>89</v>
      </c>
      <c r="I226" s="210"/>
      <c r="J226" s="211">
        <f>ROUND(I226*H226,2)</f>
        <v>0</v>
      </c>
      <c r="K226" s="207" t="s">
        <v>123</v>
      </c>
      <c r="L226" s="44"/>
      <c r="M226" s="212" t="s">
        <v>19</v>
      </c>
      <c r="N226" s="213" t="s">
        <v>40</v>
      </c>
      <c r="O226" s="84"/>
      <c r="P226" s="214">
        <f>O226*H226</f>
        <v>0</v>
      </c>
      <c r="Q226" s="214">
        <v>0</v>
      </c>
      <c r="R226" s="214">
        <f>Q226*H226</f>
        <v>0</v>
      </c>
      <c r="S226" s="214">
        <v>0</v>
      </c>
      <c r="T226" s="215">
        <f>S226*H226</f>
        <v>0</v>
      </c>
      <c r="U226" s="38"/>
      <c r="V226" s="38"/>
      <c r="W226" s="38"/>
      <c r="X226" s="38"/>
      <c r="Y226" s="38"/>
      <c r="Z226" s="38"/>
      <c r="AA226" s="38"/>
      <c r="AB226" s="38"/>
      <c r="AC226" s="38"/>
      <c r="AD226" s="38"/>
      <c r="AE226" s="38"/>
      <c r="AR226" s="216" t="s">
        <v>124</v>
      </c>
      <c r="AT226" s="216" t="s">
        <v>119</v>
      </c>
      <c r="AU226" s="216" t="s">
        <v>78</v>
      </c>
      <c r="AY226" s="17" t="s">
        <v>117</v>
      </c>
      <c r="BE226" s="217">
        <f>IF(N226="základní",J226,0)</f>
        <v>0</v>
      </c>
      <c r="BF226" s="217">
        <f>IF(N226="snížená",J226,0)</f>
        <v>0</v>
      </c>
      <c r="BG226" s="217">
        <f>IF(N226="zákl. přenesená",J226,0)</f>
        <v>0</v>
      </c>
      <c r="BH226" s="217">
        <f>IF(N226="sníž. přenesená",J226,0)</f>
        <v>0</v>
      </c>
      <c r="BI226" s="217">
        <f>IF(N226="nulová",J226,0)</f>
        <v>0</v>
      </c>
      <c r="BJ226" s="17" t="s">
        <v>76</v>
      </c>
      <c r="BK226" s="217">
        <f>ROUND(I226*H226,2)</f>
        <v>0</v>
      </c>
      <c r="BL226" s="17" t="s">
        <v>124</v>
      </c>
      <c r="BM226" s="216" t="s">
        <v>368</v>
      </c>
    </row>
    <row r="227" s="2" customFormat="1">
      <c r="A227" s="38"/>
      <c r="B227" s="39"/>
      <c r="C227" s="40"/>
      <c r="D227" s="218" t="s">
        <v>126</v>
      </c>
      <c r="E227" s="40"/>
      <c r="F227" s="219" t="s">
        <v>369</v>
      </c>
      <c r="G227" s="40"/>
      <c r="H227" s="40"/>
      <c r="I227" s="220"/>
      <c r="J227" s="40"/>
      <c r="K227" s="40"/>
      <c r="L227" s="44"/>
      <c r="M227" s="221"/>
      <c r="N227" s="222"/>
      <c r="O227" s="84"/>
      <c r="P227" s="84"/>
      <c r="Q227" s="84"/>
      <c r="R227" s="84"/>
      <c r="S227" s="84"/>
      <c r="T227" s="85"/>
      <c r="U227" s="38"/>
      <c r="V227" s="38"/>
      <c r="W227" s="38"/>
      <c r="X227" s="38"/>
      <c r="Y227" s="38"/>
      <c r="Z227" s="38"/>
      <c r="AA227" s="38"/>
      <c r="AB227" s="38"/>
      <c r="AC227" s="38"/>
      <c r="AD227" s="38"/>
      <c r="AE227" s="38"/>
      <c r="AT227" s="17" t="s">
        <v>126</v>
      </c>
      <c r="AU227" s="17" t="s">
        <v>78</v>
      </c>
    </row>
    <row r="228" s="13" customFormat="1">
      <c r="A228" s="13"/>
      <c r="B228" s="223"/>
      <c r="C228" s="224"/>
      <c r="D228" s="218" t="s">
        <v>128</v>
      </c>
      <c r="E228" s="225" t="s">
        <v>19</v>
      </c>
      <c r="F228" s="226" t="s">
        <v>352</v>
      </c>
      <c r="G228" s="224"/>
      <c r="H228" s="227">
        <v>89</v>
      </c>
      <c r="I228" s="228"/>
      <c r="J228" s="224"/>
      <c r="K228" s="224"/>
      <c r="L228" s="229"/>
      <c r="M228" s="230"/>
      <c r="N228" s="231"/>
      <c r="O228" s="231"/>
      <c r="P228" s="231"/>
      <c r="Q228" s="231"/>
      <c r="R228" s="231"/>
      <c r="S228" s="231"/>
      <c r="T228" s="232"/>
      <c r="U228" s="13"/>
      <c r="V228" s="13"/>
      <c r="W228" s="13"/>
      <c r="X228" s="13"/>
      <c r="Y228" s="13"/>
      <c r="Z228" s="13"/>
      <c r="AA228" s="13"/>
      <c r="AB228" s="13"/>
      <c r="AC228" s="13"/>
      <c r="AD228" s="13"/>
      <c r="AE228" s="13"/>
      <c r="AT228" s="233" t="s">
        <v>128</v>
      </c>
      <c r="AU228" s="233" t="s">
        <v>78</v>
      </c>
      <c r="AV228" s="13" t="s">
        <v>78</v>
      </c>
      <c r="AW228" s="13" t="s">
        <v>31</v>
      </c>
      <c r="AX228" s="13" t="s">
        <v>76</v>
      </c>
      <c r="AY228" s="233" t="s">
        <v>117</v>
      </c>
    </row>
    <row r="229" s="2" customFormat="1" ht="14.4" customHeight="1">
      <c r="A229" s="38"/>
      <c r="B229" s="39"/>
      <c r="C229" s="205" t="s">
        <v>370</v>
      </c>
      <c r="D229" s="205" t="s">
        <v>119</v>
      </c>
      <c r="E229" s="206" t="s">
        <v>371</v>
      </c>
      <c r="F229" s="207" t="s">
        <v>372</v>
      </c>
      <c r="G229" s="208" t="s">
        <v>141</v>
      </c>
      <c r="H229" s="209">
        <v>89</v>
      </c>
      <c r="I229" s="210"/>
      <c r="J229" s="211">
        <f>ROUND(I229*H229,2)</f>
        <v>0</v>
      </c>
      <c r="K229" s="207" t="s">
        <v>123</v>
      </c>
      <c r="L229" s="44"/>
      <c r="M229" s="212" t="s">
        <v>19</v>
      </c>
      <c r="N229" s="213" t="s">
        <v>40</v>
      </c>
      <c r="O229" s="84"/>
      <c r="P229" s="214">
        <f>O229*H229</f>
        <v>0</v>
      </c>
      <c r="Q229" s="214">
        <v>1.6449999999999999E-06</v>
      </c>
      <c r="R229" s="214">
        <f>Q229*H229</f>
        <v>0.00014640500000000001</v>
      </c>
      <c r="S229" s="214">
        <v>0</v>
      </c>
      <c r="T229" s="215">
        <f>S229*H229</f>
        <v>0</v>
      </c>
      <c r="U229" s="38"/>
      <c r="V229" s="38"/>
      <c r="W229" s="38"/>
      <c r="X229" s="38"/>
      <c r="Y229" s="38"/>
      <c r="Z229" s="38"/>
      <c r="AA229" s="38"/>
      <c r="AB229" s="38"/>
      <c r="AC229" s="38"/>
      <c r="AD229" s="38"/>
      <c r="AE229" s="38"/>
      <c r="AR229" s="216" t="s">
        <v>124</v>
      </c>
      <c r="AT229" s="216" t="s">
        <v>119</v>
      </c>
      <c r="AU229" s="216" t="s">
        <v>78</v>
      </c>
      <c r="AY229" s="17" t="s">
        <v>117</v>
      </c>
      <c r="BE229" s="217">
        <f>IF(N229="základní",J229,0)</f>
        <v>0</v>
      </c>
      <c r="BF229" s="217">
        <f>IF(N229="snížená",J229,0)</f>
        <v>0</v>
      </c>
      <c r="BG229" s="217">
        <f>IF(N229="zákl. přenesená",J229,0)</f>
        <v>0</v>
      </c>
      <c r="BH229" s="217">
        <f>IF(N229="sníž. přenesená",J229,0)</f>
        <v>0</v>
      </c>
      <c r="BI229" s="217">
        <f>IF(N229="nulová",J229,0)</f>
        <v>0</v>
      </c>
      <c r="BJ229" s="17" t="s">
        <v>76</v>
      </c>
      <c r="BK229" s="217">
        <f>ROUND(I229*H229,2)</f>
        <v>0</v>
      </c>
      <c r="BL229" s="17" t="s">
        <v>124</v>
      </c>
      <c r="BM229" s="216" t="s">
        <v>373</v>
      </c>
    </row>
    <row r="230" s="2" customFormat="1">
      <c r="A230" s="38"/>
      <c r="B230" s="39"/>
      <c r="C230" s="40"/>
      <c r="D230" s="218" t="s">
        <v>126</v>
      </c>
      <c r="E230" s="40"/>
      <c r="F230" s="219" t="s">
        <v>374</v>
      </c>
      <c r="G230" s="40"/>
      <c r="H230" s="40"/>
      <c r="I230" s="220"/>
      <c r="J230" s="40"/>
      <c r="K230" s="40"/>
      <c r="L230" s="44"/>
      <c r="M230" s="221"/>
      <c r="N230" s="222"/>
      <c r="O230" s="84"/>
      <c r="P230" s="84"/>
      <c r="Q230" s="84"/>
      <c r="R230" s="84"/>
      <c r="S230" s="84"/>
      <c r="T230" s="85"/>
      <c r="U230" s="38"/>
      <c r="V230" s="38"/>
      <c r="W230" s="38"/>
      <c r="X230" s="38"/>
      <c r="Y230" s="38"/>
      <c r="Z230" s="38"/>
      <c r="AA230" s="38"/>
      <c r="AB230" s="38"/>
      <c r="AC230" s="38"/>
      <c r="AD230" s="38"/>
      <c r="AE230" s="38"/>
      <c r="AT230" s="17" t="s">
        <v>126</v>
      </c>
      <c r="AU230" s="17" t="s">
        <v>78</v>
      </c>
    </row>
    <row r="231" s="13" customFormat="1">
      <c r="A231" s="13"/>
      <c r="B231" s="223"/>
      <c r="C231" s="224"/>
      <c r="D231" s="218" t="s">
        <v>128</v>
      </c>
      <c r="E231" s="225" t="s">
        <v>19</v>
      </c>
      <c r="F231" s="226" t="s">
        <v>352</v>
      </c>
      <c r="G231" s="224"/>
      <c r="H231" s="227">
        <v>89</v>
      </c>
      <c r="I231" s="228"/>
      <c r="J231" s="224"/>
      <c r="K231" s="224"/>
      <c r="L231" s="229"/>
      <c r="M231" s="230"/>
      <c r="N231" s="231"/>
      <c r="O231" s="231"/>
      <c r="P231" s="231"/>
      <c r="Q231" s="231"/>
      <c r="R231" s="231"/>
      <c r="S231" s="231"/>
      <c r="T231" s="232"/>
      <c r="U231" s="13"/>
      <c r="V231" s="13"/>
      <c r="W231" s="13"/>
      <c r="X231" s="13"/>
      <c r="Y231" s="13"/>
      <c r="Z231" s="13"/>
      <c r="AA231" s="13"/>
      <c r="AB231" s="13"/>
      <c r="AC231" s="13"/>
      <c r="AD231" s="13"/>
      <c r="AE231" s="13"/>
      <c r="AT231" s="233" t="s">
        <v>128</v>
      </c>
      <c r="AU231" s="233" t="s">
        <v>78</v>
      </c>
      <c r="AV231" s="13" t="s">
        <v>78</v>
      </c>
      <c r="AW231" s="13" t="s">
        <v>31</v>
      </c>
      <c r="AX231" s="13" t="s">
        <v>76</v>
      </c>
      <c r="AY231" s="233" t="s">
        <v>117</v>
      </c>
    </row>
    <row r="232" s="2" customFormat="1" ht="14.4" customHeight="1">
      <c r="A232" s="38"/>
      <c r="B232" s="39"/>
      <c r="C232" s="205" t="s">
        <v>375</v>
      </c>
      <c r="D232" s="205" t="s">
        <v>119</v>
      </c>
      <c r="E232" s="206" t="s">
        <v>376</v>
      </c>
      <c r="F232" s="207" t="s">
        <v>377</v>
      </c>
      <c r="G232" s="208" t="s">
        <v>122</v>
      </c>
      <c r="H232" s="209">
        <v>4733.6999999999998</v>
      </c>
      <c r="I232" s="210"/>
      <c r="J232" s="211">
        <f>ROUND(I232*H232,2)</f>
        <v>0</v>
      </c>
      <c r="K232" s="207" t="s">
        <v>123</v>
      </c>
      <c r="L232" s="44"/>
      <c r="M232" s="212" t="s">
        <v>19</v>
      </c>
      <c r="N232" s="213" t="s">
        <v>40</v>
      </c>
      <c r="O232" s="84"/>
      <c r="P232" s="214">
        <f>O232*H232</f>
        <v>0</v>
      </c>
      <c r="Q232" s="214">
        <v>0</v>
      </c>
      <c r="R232" s="214">
        <f>Q232*H232</f>
        <v>0</v>
      </c>
      <c r="S232" s="214">
        <v>0.02</v>
      </c>
      <c r="T232" s="215">
        <f>S232*H232</f>
        <v>94.673999999999992</v>
      </c>
      <c r="U232" s="38"/>
      <c r="V232" s="38"/>
      <c r="W232" s="38"/>
      <c r="X232" s="38"/>
      <c r="Y232" s="38"/>
      <c r="Z232" s="38"/>
      <c r="AA232" s="38"/>
      <c r="AB232" s="38"/>
      <c r="AC232" s="38"/>
      <c r="AD232" s="38"/>
      <c r="AE232" s="38"/>
      <c r="AR232" s="216" t="s">
        <v>124</v>
      </c>
      <c r="AT232" s="216" t="s">
        <v>119</v>
      </c>
      <c r="AU232" s="216" t="s">
        <v>78</v>
      </c>
      <c r="AY232" s="17" t="s">
        <v>117</v>
      </c>
      <c r="BE232" s="217">
        <f>IF(N232="základní",J232,0)</f>
        <v>0</v>
      </c>
      <c r="BF232" s="217">
        <f>IF(N232="snížená",J232,0)</f>
        <v>0</v>
      </c>
      <c r="BG232" s="217">
        <f>IF(N232="zákl. přenesená",J232,0)</f>
        <v>0</v>
      </c>
      <c r="BH232" s="217">
        <f>IF(N232="sníž. přenesená",J232,0)</f>
        <v>0</v>
      </c>
      <c r="BI232" s="217">
        <f>IF(N232="nulová",J232,0)</f>
        <v>0</v>
      </c>
      <c r="BJ232" s="17" t="s">
        <v>76</v>
      </c>
      <c r="BK232" s="217">
        <f>ROUND(I232*H232,2)</f>
        <v>0</v>
      </c>
      <c r="BL232" s="17" t="s">
        <v>124</v>
      </c>
      <c r="BM232" s="216" t="s">
        <v>378</v>
      </c>
    </row>
    <row r="233" s="2" customFormat="1">
      <c r="A233" s="38"/>
      <c r="B233" s="39"/>
      <c r="C233" s="40"/>
      <c r="D233" s="218" t="s">
        <v>126</v>
      </c>
      <c r="E233" s="40"/>
      <c r="F233" s="219" t="s">
        <v>379</v>
      </c>
      <c r="G233" s="40"/>
      <c r="H233" s="40"/>
      <c r="I233" s="220"/>
      <c r="J233" s="40"/>
      <c r="K233" s="40"/>
      <c r="L233" s="44"/>
      <c r="M233" s="221"/>
      <c r="N233" s="222"/>
      <c r="O233" s="84"/>
      <c r="P233" s="84"/>
      <c r="Q233" s="84"/>
      <c r="R233" s="84"/>
      <c r="S233" s="84"/>
      <c r="T233" s="85"/>
      <c r="U233" s="38"/>
      <c r="V233" s="38"/>
      <c r="W233" s="38"/>
      <c r="X233" s="38"/>
      <c r="Y233" s="38"/>
      <c r="Z233" s="38"/>
      <c r="AA233" s="38"/>
      <c r="AB233" s="38"/>
      <c r="AC233" s="38"/>
      <c r="AD233" s="38"/>
      <c r="AE233" s="38"/>
      <c r="AT233" s="17" t="s">
        <v>126</v>
      </c>
      <c r="AU233" s="17" t="s">
        <v>78</v>
      </c>
    </row>
    <row r="234" s="13" customFormat="1">
      <c r="A234" s="13"/>
      <c r="B234" s="223"/>
      <c r="C234" s="224"/>
      <c r="D234" s="218" t="s">
        <v>128</v>
      </c>
      <c r="E234" s="225" t="s">
        <v>19</v>
      </c>
      <c r="F234" s="226" t="s">
        <v>239</v>
      </c>
      <c r="G234" s="224"/>
      <c r="H234" s="227">
        <v>4733.6999999999998</v>
      </c>
      <c r="I234" s="228"/>
      <c r="J234" s="224"/>
      <c r="K234" s="224"/>
      <c r="L234" s="229"/>
      <c r="M234" s="230"/>
      <c r="N234" s="231"/>
      <c r="O234" s="231"/>
      <c r="P234" s="231"/>
      <c r="Q234" s="231"/>
      <c r="R234" s="231"/>
      <c r="S234" s="231"/>
      <c r="T234" s="232"/>
      <c r="U234" s="13"/>
      <c r="V234" s="13"/>
      <c r="W234" s="13"/>
      <c r="X234" s="13"/>
      <c r="Y234" s="13"/>
      <c r="Z234" s="13"/>
      <c r="AA234" s="13"/>
      <c r="AB234" s="13"/>
      <c r="AC234" s="13"/>
      <c r="AD234" s="13"/>
      <c r="AE234" s="13"/>
      <c r="AT234" s="233" t="s">
        <v>128</v>
      </c>
      <c r="AU234" s="233" t="s">
        <v>78</v>
      </c>
      <c r="AV234" s="13" t="s">
        <v>78</v>
      </c>
      <c r="AW234" s="13" t="s">
        <v>31</v>
      </c>
      <c r="AX234" s="13" t="s">
        <v>76</v>
      </c>
      <c r="AY234" s="233" t="s">
        <v>117</v>
      </c>
    </row>
    <row r="235" s="2" customFormat="1" ht="24.15" customHeight="1">
      <c r="A235" s="38"/>
      <c r="B235" s="39"/>
      <c r="C235" s="205" t="s">
        <v>380</v>
      </c>
      <c r="D235" s="205" t="s">
        <v>119</v>
      </c>
      <c r="E235" s="206" t="s">
        <v>381</v>
      </c>
      <c r="F235" s="207" t="s">
        <v>382</v>
      </c>
      <c r="G235" s="208" t="s">
        <v>122</v>
      </c>
      <c r="H235" s="209">
        <v>4733.6999999999998</v>
      </c>
      <c r="I235" s="210"/>
      <c r="J235" s="211">
        <f>ROUND(I235*H235,2)</f>
        <v>0</v>
      </c>
      <c r="K235" s="207" t="s">
        <v>123</v>
      </c>
      <c r="L235" s="44"/>
      <c r="M235" s="212" t="s">
        <v>19</v>
      </c>
      <c r="N235" s="213" t="s">
        <v>40</v>
      </c>
      <c r="O235" s="84"/>
      <c r="P235" s="214">
        <f>O235*H235</f>
        <v>0</v>
      </c>
      <c r="Q235" s="214">
        <v>0</v>
      </c>
      <c r="R235" s="214">
        <f>Q235*H235</f>
        <v>0</v>
      </c>
      <c r="S235" s="214">
        <v>0.02</v>
      </c>
      <c r="T235" s="215">
        <f>S235*H235</f>
        <v>94.673999999999992</v>
      </c>
      <c r="U235" s="38"/>
      <c r="V235" s="38"/>
      <c r="W235" s="38"/>
      <c r="X235" s="38"/>
      <c r="Y235" s="38"/>
      <c r="Z235" s="38"/>
      <c r="AA235" s="38"/>
      <c r="AB235" s="38"/>
      <c r="AC235" s="38"/>
      <c r="AD235" s="38"/>
      <c r="AE235" s="38"/>
      <c r="AR235" s="216" t="s">
        <v>124</v>
      </c>
      <c r="AT235" s="216" t="s">
        <v>119</v>
      </c>
      <c r="AU235" s="216" t="s">
        <v>78</v>
      </c>
      <c r="AY235" s="17" t="s">
        <v>117</v>
      </c>
      <c r="BE235" s="217">
        <f>IF(N235="základní",J235,0)</f>
        <v>0</v>
      </c>
      <c r="BF235" s="217">
        <f>IF(N235="snížená",J235,0)</f>
        <v>0</v>
      </c>
      <c r="BG235" s="217">
        <f>IF(N235="zákl. přenesená",J235,0)</f>
        <v>0</v>
      </c>
      <c r="BH235" s="217">
        <f>IF(N235="sníž. přenesená",J235,0)</f>
        <v>0</v>
      </c>
      <c r="BI235" s="217">
        <f>IF(N235="nulová",J235,0)</f>
        <v>0</v>
      </c>
      <c r="BJ235" s="17" t="s">
        <v>76</v>
      </c>
      <c r="BK235" s="217">
        <f>ROUND(I235*H235,2)</f>
        <v>0</v>
      </c>
      <c r="BL235" s="17" t="s">
        <v>124</v>
      </c>
      <c r="BM235" s="216" t="s">
        <v>383</v>
      </c>
    </row>
    <row r="236" s="2" customFormat="1">
      <c r="A236" s="38"/>
      <c r="B236" s="39"/>
      <c r="C236" s="40"/>
      <c r="D236" s="218" t="s">
        <v>126</v>
      </c>
      <c r="E236" s="40"/>
      <c r="F236" s="219" t="s">
        <v>379</v>
      </c>
      <c r="G236" s="40"/>
      <c r="H236" s="40"/>
      <c r="I236" s="220"/>
      <c r="J236" s="40"/>
      <c r="K236" s="40"/>
      <c r="L236" s="44"/>
      <c r="M236" s="221"/>
      <c r="N236" s="222"/>
      <c r="O236" s="84"/>
      <c r="P236" s="84"/>
      <c r="Q236" s="84"/>
      <c r="R236" s="84"/>
      <c r="S236" s="84"/>
      <c r="T236" s="85"/>
      <c r="U236" s="38"/>
      <c r="V236" s="38"/>
      <c r="W236" s="38"/>
      <c r="X236" s="38"/>
      <c r="Y236" s="38"/>
      <c r="Z236" s="38"/>
      <c r="AA236" s="38"/>
      <c r="AB236" s="38"/>
      <c r="AC236" s="38"/>
      <c r="AD236" s="38"/>
      <c r="AE236" s="38"/>
      <c r="AT236" s="17" t="s">
        <v>126</v>
      </c>
      <c r="AU236" s="17" t="s">
        <v>78</v>
      </c>
    </row>
    <row r="237" s="13" customFormat="1">
      <c r="A237" s="13"/>
      <c r="B237" s="223"/>
      <c r="C237" s="224"/>
      <c r="D237" s="218" t="s">
        <v>128</v>
      </c>
      <c r="E237" s="225" t="s">
        <v>19</v>
      </c>
      <c r="F237" s="226" t="s">
        <v>239</v>
      </c>
      <c r="G237" s="224"/>
      <c r="H237" s="227">
        <v>4733.6999999999998</v>
      </c>
      <c r="I237" s="228"/>
      <c r="J237" s="224"/>
      <c r="K237" s="224"/>
      <c r="L237" s="229"/>
      <c r="M237" s="230"/>
      <c r="N237" s="231"/>
      <c r="O237" s="231"/>
      <c r="P237" s="231"/>
      <c r="Q237" s="231"/>
      <c r="R237" s="231"/>
      <c r="S237" s="231"/>
      <c r="T237" s="232"/>
      <c r="U237" s="13"/>
      <c r="V237" s="13"/>
      <c r="W237" s="13"/>
      <c r="X237" s="13"/>
      <c r="Y237" s="13"/>
      <c r="Z237" s="13"/>
      <c r="AA237" s="13"/>
      <c r="AB237" s="13"/>
      <c r="AC237" s="13"/>
      <c r="AD237" s="13"/>
      <c r="AE237" s="13"/>
      <c r="AT237" s="233" t="s">
        <v>128</v>
      </c>
      <c r="AU237" s="233" t="s">
        <v>78</v>
      </c>
      <c r="AV237" s="13" t="s">
        <v>78</v>
      </c>
      <c r="AW237" s="13" t="s">
        <v>31</v>
      </c>
      <c r="AX237" s="13" t="s">
        <v>76</v>
      </c>
      <c r="AY237" s="233" t="s">
        <v>117</v>
      </c>
    </row>
    <row r="238" s="2" customFormat="1" ht="37.8" customHeight="1">
      <c r="A238" s="38"/>
      <c r="B238" s="39"/>
      <c r="C238" s="205" t="s">
        <v>384</v>
      </c>
      <c r="D238" s="205" t="s">
        <v>119</v>
      </c>
      <c r="E238" s="206" t="s">
        <v>385</v>
      </c>
      <c r="F238" s="207" t="s">
        <v>386</v>
      </c>
      <c r="G238" s="208" t="s">
        <v>141</v>
      </c>
      <c r="H238" s="209">
        <v>75</v>
      </c>
      <c r="I238" s="210"/>
      <c r="J238" s="211">
        <f>ROUND(I238*H238,2)</f>
        <v>0</v>
      </c>
      <c r="K238" s="207" t="s">
        <v>123</v>
      </c>
      <c r="L238" s="44"/>
      <c r="M238" s="212" t="s">
        <v>19</v>
      </c>
      <c r="N238" s="213" t="s">
        <v>40</v>
      </c>
      <c r="O238" s="84"/>
      <c r="P238" s="214">
        <f>O238*H238</f>
        <v>0</v>
      </c>
      <c r="Q238" s="214">
        <v>0</v>
      </c>
      <c r="R238" s="214">
        <f>Q238*H238</f>
        <v>0</v>
      </c>
      <c r="S238" s="214">
        <v>0</v>
      </c>
      <c r="T238" s="215">
        <f>S238*H238</f>
        <v>0</v>
      </c>
      <c r="U238" s="38"/>
      <c r="V238" s="38"/>
      <c r="W238" s="38"/>
      <c r="X238" s="38"/>
      <c r="Y238" s="38"/>
      <c r="Z238" s="38"/>
      <c r="AA238" s="38"/>
      <c r="AB238" s="38"/>
      <c r="AC238" s="38"/>
      <c r="AD238" s="38"/>
      <c r="AE238" s="38"/>
      <c r="AR238" s="216" t="s">
        <v>124</v>
      </c>
      <c r="AT238" s="216" t="s">
        <v>119</v>
      </c>
      <c r="AU238" s="216" t="s">
        <v>78</v>
      </c>
      <c r="AY238" s="17" t="s">
        <v>117</v>
      </c>
      <c r="BE238" s="217">
        <f>IF(N238="základní",J238,0)</f>
        <v>0</v>
      </c>
      <c r="BF238" s="217">
        <f>IF(N238="snížená",J238,0)</f>
        <v>0</v>
      </c>
      <c r="BG238" s="217">
        <f>IF(N238="zákl. přenesená",J238,0)</f>
        <v>0</v>
      </c>
      <c r="BH238" s="217">
        <f>IF(N238="sníž. přenesená",J238,0)</f>
        <v>0</v>
      </c>
      <c r="BI238" s="217">
        <f>IF(N238="nulová",J238,0)</f>
        <v>0</v>
      </c>
      <c r="BJ238" s="17" t="s">
        <v>76</v>
      </c>
      <c r="BK238" s="217">
        <f>ROUND(I238*H238,2)</f>
        <v>0</v>
      </c>
      <c r="BL238" s="17" t="s">
        <v>124</v>
      </c>
      <c r="BM238" s="216" t="s">
        <v>387</v>
      </c>
    </row>
    <row r="239" s="2" customFormat="1">
      <c r="A239" s="38"/>
      <c r="B239" s="39"/>
      <c r="C239" s="40"/>
      <c r="D239" s="218" t="s">
        <v>126</v>
      </c>
      <c r="E239" s="40"/>
      <c r="F239" s="219" t="s">
        <v>388</v>
      </c>
      <c r="G239" s="40"/>
      <c r="H239" s="40"/>
      <c r="I239" s="220"/>
      <c r="J239" s="40"/>
      <c r="K239" s="40"/>
      <c r="L239" s="44"/>
      <c r="M239" s="221"/>
      <c r="N239" s="222"/>
      <c r="O239" s="84"/>
      <c r="P239" s="84"/>
      <c r="Q239" s="84"/>
      <c r="R239" s="84"/>
      <c r="S239" s="84"/>
      <c r="T239" s="85"/>
      <c r="U239" s="38"/>
      <c r="V239" s="38"/>
      <c r="W239" s="38"/>
      <c r="X239" s="38"/>
      <c r="Y239" s="38"/>
      <c r="Z239" s="38"/>
      <c r="AA239" s="38"/>
      <c r="AB239" s="38"/>
      <c r="AC239" s="38"/>
      <c r="AD239" s="38"/>
      <c r="AE239" s="38"/>
      <c r="AT239" s="17" t="s">
        <v>126</v>
      </c>
      <c r="AU239" s="17" t="s">
        <v>78</v>
      </c>
    </row>
    <row r="240" s="13" customFormat="1">
      <c r="A240" s="13"/>
      <c r="B240" s="223"/>
      <c r="C240" s="224"/>
      <c r="D240" s="218" t="s">
        <v>128</v>
      </c>
      <c r="E240" s="225" t="s">
        <v>19</v>
      </c>
      <c r="F240" s="226" t="s">
        <v>389</v>
      </c>
      <c r="G240" s="224"/>
      <c r="H240" s="227">
        <v>75</v>
      </c>
      <c r="I240" s="228"/>
      <c r="J240" s="224"/>
      <c r="K240" s="224"/>
      <c r="L240" s="229"/>
      <c r="M240" s="230"/>
      <c r="N240" s="231"/>
      <c r="O240" s="231"/>
      <c r="P240" s="231"/>
      <c r="Q240" s="231"/>
      <c r="R240" s="231"/>
      <c r="S240" s="231"/>
      <c r="T240" s="232"/>
      <c r="U240" s="13"/>
      <c r="V240" s="13"/>
      <c r="W240" s="13"/>
      <c r="X240" s="13"/>
      <c r="Y240" s="13"/>
      <c r="Z240" s="13"/>
      <c r="AA240" s="13"/>
      <c r="AB240" s="13"/>
      <c r="AC240" s="13"/>
      <c r="AD240" s="13"/>
      <c r="AE240" s="13"/>
      <c r="AT240" s="233" t="s">
        <v>128</v>
      </c>
      <c r="AU240" s="233" t="s">
        <v>78</v>
      </c>
      <c r="AV240" s="13" t="s">
        <v>78</v>
      </c>
      <c r="AW240" s="13" t="s">
        <v>31</v>
      </c>
      <c r="AX240" s="13" t="s">
        <v>76</v>
      </c>
      <c r="AY240" s="233" t="s">
        <v>117</v>
      </c>
    </row>
    <row r="241" s="12" customFormat="1" ht="20.88" customHeight="1">
      <c r="A241" s="12"/>
      <c r="B241" s="189"/>
      <c r="C241" s="190"/>
      <c r="D241" s="191" t="s">
        <v>68</v>
      </c>
      <c r="E241" s="203" t="s">
        <v>390</v>
      </c>
      <c r="F241" s="203" t="s">
        <v>391</v>
      </c>
      <c r="G241" s="190"/>
      <c r="H241" s="190"/>
      <c r="I241" s="193"/>
      <c r="J241" s="204">
        <f>BK241</f>
        <v>0</v>
      </c>
      <c r="K241" s="190"/>
      <c r="L241" s="195"/>
      <c r="M241" s="196"/>
      <c r="N241" s="197"/>
      <c r="O241" s="197"/>
      <c r="P241" s="198">
        <f>SUM(P242:P243)</f>
        <v>0</v>
      </c>
      <c r="Q241" s="197"/>
      <c r="R241" s="198">
        <f>SUM(R242:R243)</f>
        <v>0</v>
      </c>
      <c r="S241" s="197"/>
      <c r="T241" s="199">
        <f>SUM(T242:T243)</f>
        <v>0</v>
      </c>
      <c r="U241" s="12"/>
      <c r="V241" s="12"/>
      <c r="W241" s="12"/>
      <c r="X241" s="12"/>
      <c r="Y241" s="12"/>
      <c r="Z241" s="12"/>
      <c r="AA241" s="12"/>
      <c r="AB241" s="12"/>
      <c r="AC241" s="12"/>
      <c r="AD241" s="12"/>
      <c r="AE241" s="12"/>
      <c r="AR241" s="200" t="s">
        <v>76</v>
      </c>
      <c r="AT241" s="201" t="s">
        <v>68</v>
      </c>
      <c r="AU241" s="201" t="s">
        <v>78</v>
      </c>
      <c r="AY241" s="200" t="s">
        <v>117</v>
      </c>
      <c r="BK241" s="202">
        <f>SUM(BK242:BK243)</f>
        <v>0</v>
      </c>
    </row>
    <row r="242" s="2" customFormat="1" ht="24.15" customHeight="1">
      <c r="A242" s="38"/>
      <c r="B242" s="39"/>
      <c r="C242" s="205" t="s">
        <v>392</v>
      </c>
      <c r="D242" s="205" t="s">
        <v>119</v>
      </c>
      <c r="E242" s="206" t="s">
        <v>393</v>
      </c>
      <c r="F242" s="207" t="s">
        <v>394</v>
      </c>
      <c r="G242" s="208" t="s">
        <v>182</v>
      </c>
      <c r="H242" s="209">
        <v>2701.9589999999998</v>
      </c>
      <c r="I242" s="210"/>
      <c r="J242" s="211">
        <f>ROUND(I242*H242,2)</f>
        <v>0</v>
      </c>
      <c r="K242" s="207" t="s">
        <v>123</v>
      </c>
      <c r="L242" s="44"/>
      <c r="M242" s="212" t="s">
        <v>19</v>
      </c>
      <c r="N242" s="213" t="s">
        <v>40</v>
      </c>
      <c r="O242" s="84"/>
      <c r="P242" s="214">
        <f>O242*H242</f>
        <v>0</v>
      </c>
      <c r="Q242" s="214">
        <v>0</v>
      </c>
      <c r="R242" s="214">
        <f>Q242*H242</f>
        <v>0</v>
      </c>
      <c r="S242" s="214">
        <v>0</v>
      </c>
      <c r="T242" s="215">
        <f>S242*H242</f>
        <v>0</v>
      </c>
      <c r="U242" s="38"/>
      <c r="V242" s="38"/>
      <c r="W242" s="38"/>
      <c r="X242" s="38"/>
      <c r="Y242" s="38"/>
      <c r="Z242" s="38"/>
      <c r="AA242" s="38"/>
      <c r="AB242" s="38"/>
      <c r="AC242" s="38"/>
      <c r="AD242" s="38"/>
      <c r="AE242" s="38"/>
      <c r="AR242" s="216" t="s">
        <v>124</v>
      </c>
      <c r="AT242" s="216" t="s">
        <v>119</v>
      </c>
      <c r="AU242" s="216" t="s">
        <v>134</v>
      </c>
      <c r="AY242" s="17" t="s">
        <v>117</v>
      </c>
      <c r="BE242" s="217">
        <f>IF(N242="základní",J242,0)</f>
        <v>0</v>
      </c>
      <c r="BF242" s="217">
        <f>IF(N242="snížená",J242,0)</f>
        <v>0</v>
      </c>
      <c r="BG242" s="217">
        <f>IF(N242="zákl. přenesená",J242,0)</f>
        <v>0</v>
      </c>
      <c r="BH242" s="217">
        <f>IF(N242="sníž. přenesená",J242,0)</f>
        <v>0</v>
      </c>
      <c r="BI242" s="217">
        <f>IF(N242="nulová",J242,0)</f>
        <v>0</v>
      </c>
      <c r="BJ242" s="17" t="s">
        <v>76</v>
      </c>
      <c r="BK242" s="217">
        <f>ROUND(I242*H242,2)</f>
        <v>0</v>
      </c>
      <c r="BL242" s="17" t="s">
        <v>124</v>
      </c>
      <c r="BM242" s="216" t="s">
        <v>395</v>
      </c>
    </row>
    <row r="243" s="2" customFormat="1">
      <c r="A243" s="38"/>
      <c r="B243" s="39"/>
      <c r="C243" s="40"/>
      <c r="D243" s="218" t="s">
        <v>126</v>
      </c>
      <c r="E243" s="40"/>
      <c r="F243" s="219" t="s">
        <v>396</v>
      </c>
      <c r="G243" s="40"/>
      <c r="H243" s="40"/>
      <c r="I243" s="220"/>
      <c r="J243" s="40"/>
      <c r="K243" s="40"/>
      <c r="L243" s="44"/>
      <c r="M243" s="221"/>
      <c r="N243" s="222"/>
      <c r="O243" s="84"/>
      <c r="P243" s="84"/>
      <c r="Q243" s="84"/>
      <c r="R243" s="84"/>
      <c r="S243" s="84"/>
      <c r="T243" s="85"/>
      <c r="U243" s="38"/>
      <c r="V243" s="38"/>
      <c r="W243" s="38"/>
      <c r="X243" s="38"/>
      <c r="Y243" s="38"/>
      <c r="Z243" s="38"/>
      <c r="AA243" s="38"/>
      <c r="AB243" s="38"/>
      <c r="AC243" s="38"/>
      <c r="AD243" s="38"/>
      <c r="AE243" s="38"/>
      <c r="AT243" s="17" t="s">
        <v>126</v>
      </c>
      <c r="AU243" s="17" t="s">
        <v>134</v>
      </c>
    </row>
    <row r="244" s="12" customFormat="1" ht="22.8" customHeight="1">
      <c r="A244" s="12"/>
      <c r="B244" s="189"/>
      <c r="C244" s="190"/>
      <c r="D244" s="191" t="s">
        <v>68</v>
      </c>
      <c r="E244" s="203" t="s">
        <v>397</v>
      </c>
      <c r="F244" s="203" t="s">
        <v>398</v>
      </c>
      <c r="G244" s="190"/>
      <c r="H244" s="190"/>
      <c r="I244" s="193"/>
      <c r="J244" s="204">
        <f>BK244</f>
        <v>0</v>
      </c>
      <c r="K244" s="190"/>
      <c r="L244" s="195"/>
      <c r="M244" s="196"/>
      <c r="N244" s="197"/>
      <c r="O244" s="197"/>
      <c r="P244" s="198">
        <f>SUM(P245:P280)</f>
        <v>0</v>
      </c>
      <c r="Q244" s="197"/>
      <c r="R244" s="198">
        <f>SUM(R245:R280)</f>
        <v>0</v>
      </c>
      <c r="S244" s="197"/>
      <c r="T244" s="199">
        <f>SUM(T245:T280)</f>
        <v>0</v>
      </c>
      <c r="U244" s="12"/>
      <c r="V244" s="12"/>
      <c r="W244" s="12"/>
      <c r="X244" s="12"/>
      <c r="Y244" s="12"/>
      <c r="Z244" s="12"/>
      <c r="AA244" s="12"/>
      <c r="AB244" s="12"/>
      <c r="AC244" s="12"/>
      <c r="AD244" s="12"/>
      <c r="AE244" s="12"/>
      <c r="AR244" s="200" t="s">
        <v>76</v>
      </c>
      <c r="AT244" s="201" t="s">
        <v>68</v>
      </c>
      <c r="AU244" s="201" t="s">
        <v>76</v>
      </c>
      <c r="AY244" s="200" t="s">
        <v>117</v>
      </c>
      <c r="BK244" s="202">
        <f>SUM(BK245:BK280)</f>
        <v>0</v>
      </c>
    </row>
    <row r="245" s="2" customFormat="1" ht="24.15" customHeight="1">
      <c r="A245" s="38"/>
      <c r="B245" s="39"/>
      <c r="C245" s="205" t="s">
        <v>399</v>
      </c>
      <c r="D245" s="205" t="s">
        <v>119</v>
      </c>
      <c r="E245" s="206" t="s">
        <v>400</v>
      </c>
      <c r="F245" s="207" t="s">
        <v>401</v>
      </c>
      <c r="G245" s="208" t="s">
        <v>182</v>
      </c>
      <c r="H245" s="209">
        <v>1812.7470000000001</v>
      </c>
      <c r="I245" s="210"/>
      <c r="J245" s="211">
        <f>ROUND(I245*H245,2)</f>
        <v>0</v>
      </c>
      <c r="K245" s="207" t="s">
        <v>123</v>
      </c>
      <c r="L245" s="44"/>
      <c r="M245" s="212" t="s">
        <v>19</v>
      </c>
      <c r="N245" s="213" t="s">
        <v>40</v>
      </c>
      <c r="O245" s="84"/>
      <c r="P245" s="214">
        <f>O245*H245</f>
        <v>0</v>
      </c>
      <c r="Q245" s="214">
        <v>0</v>
      </c>
      <c r="R245" s="214">
        <f>Q245*H245</f>
        <v>0</v>
      </c>
      <c r="S245" s="214">
        <v>0</v>
      </c>
      <c r="T245" s="215">
        <f>S245*H245</f>
        <v>0</v>
      </c>
      <c r="U245" s="38"/>
      <c r="V245" s="38"/>
      <c r="W245" s="38"/>
      <c r="X245" s="38"/>
      <c r="Y245" s="38"/>
      <c r="Z245" s="38"/>
      <c r="AA245" s="38"/>
      <c r="AB245" s="38"/>
      <c r="AC245" s="38"/>
      <c r="AD245" s="38"/>
      <c r="AE245" s="38"/>
      <c r="AR245" s="216" t="s">
        <v>124</v>
      </c>
      <c r="AT245" s="216" t="s">
        <v>119</v>
      </c>
      <c r="AU245" s="216" t="s">
        <v>78</v>
      </c>
      <c r="AY245" s="17" t="s">
        <v>117</v>
      </c>
      <c r="BE245" s="217">
        <f>IF(N245="základní",J245,0)</f>
        <v>0</v>
      </c>
      <c r="BF245" s="217">
        <f>IF(N245="snížená",J245,0)</f>
        <v>0</v>
      </c>
      <c r="BG245" s="217">
        <f>IF(N245="zákl. přenesená",J245,0)</f>
        <v>0</v>
      </c>
      <c r="BH245" s="217">
        <f>IF(N245="sníž. přenesená",J245,0)</f>
        <v>0</v>
      </c>
      <c r="BI245" s="217">
        <f>IF(N245="nulová",J245,0)</f>
        <v>0</v>
      </c>
      <c r="BJ245" s="17" t="s">
        <v>76</v>
      </c>
      <c r="BK245" s="217">
        <f>ROUND(I245*H245,2)</f>
        <v>0</v>
      </c>
      <c r="BL245" s="17" t="s">
        <v>124</v>
      </c>
      <c r="BM245" s="216" t="s">
        <v>402</v>
      </c>
    </row>
    <row r="246" s="2" customFormat="1">
      <c r="A246" s="38"/>
      <c r="B246" s="39"/>
      <c r="C246" s="40"/>
      <c r="D246" s="218" t="s">
        <v>126</v>
      </c>
      <c r="E246" s="40"/>
      <c r="F246" s="219" t="s">
        <v>403</v>
      </c>
      <c r="G246" s="40"/>
      <c r="H246" s="40"/>
      <c r="I246" s="220"/>
      <c r="J246" s="40"/>
      <c r="K246" s="40"/>
      <c r="L246" s="44"/>
      <c r="M246" s="221"/>
      <c r="N246" s="222"/>
      <c r="O246" s="84"/>
      <c r="P246" s="84"/>
      <c r="Q246" s="84"/>
      <c r="R246" s="84"/>
      <c r="S246" s="84"/>
      <c r="T246" s="85"/>
      <c r="U246" s="38"/>
      <c r="V246" s="38"/>
      <c r="W246" s="38"/>
      <c r="X246" s="38"/>
      <c r="Y246" s="38"/>
      <c r="Z246" s="38"/>
      <c r="AA246" s="38"/>
      <c r="AB246" s="38"/>
      <c r="AC246" s="38"/>
      <c r="AD246" s="38"/>
      <c r="AE246" s="38"/>
      <c r="AT246" s="17" t="s">
        <v>126</v>
      </c>
      <c r="AU246" s="17" t="s">
        <v>78</v>
      </c>
    </row>
    <row r="247" s="13" customFormat="1">
      <c r="A247" s="13"/>
      <c r="B247" s="223"/>
      <c r="C247" s="224"/>
      <c r="D247" s="218" t="s">
        <v>128</v>
      </c>
      <c r="E247" s="225" t="s">
        <v>19</v>
      </c>
      <c r="F247" s="226" t="s">
        <v>404</v>
      </c>
      <c r="G247" s="224"/>
      <c r="H247" s="227">
        <v>94.647000000000006</v>
      </c>
      <c r="I247" s="228"/>
      <c r="J247" s="224"/>
      <c r="K247" s="224"/>
      <c r="L247" s="229"/>
      <c r="M247" s="230"/>
      <c r="N247" s="231"/>
      <c r="O247" s="231"/>
      <c r="P247" s="231"/>
      <c r="Q247" s="231"/>
      <c r="R247" s="231"/>
      <c r="S247" s="231"/>
      <c r="T247" s="232"/>
      <c r="U247" s="13"/>
      <c r="V247" s="13"/>
      <c r="W247" s="13"/>
      <c r="X247" s="13"/>
      <c r="Y247" s="13"/>
      <c r="Z247" s="13"/>
      <c r="AA247" s="13"/>
      <c r="AB247" s="13"/>
      <c r="AC247" s="13"/>
      <c r="AD247" s="13"/>
      <c r="AE247" s="13"/>
      <c r="AT247" s="233" t="s">
        <v>128</v>
      </c>
      <c r="AU247" s="233" t="s">
        <v>78</v>
      </c>
      <c r="AV247" s="13" t="s">
        <v>78</v>
      </c>
      <c r="AW247" s="13" t="s">
        <v>31</v>
      </c>
      <c r="AX247" s="13" t="s">
        <v>69</v>
      </c>
      <c r="AY247" s="233" t="s">
        <v>117</v>
      </c>
    </row>
    <row r="248" s="13" customFormat="1">
      <c r="A248" s="13"/>
      <c r="B248" s="223"/>
      <c r="C248" s="224"/>
      <c r="D248" s="218" t="s">
        <v>128</v>
      </c>
      <c r="E248" s="225" t="s">
        <v>19</v>
      </c>
      <c r="F248" s="226" t="s">
        <v>405</v>
      </c>
      <c r="G248" s="224"/>
      <c r="H248" s="227">
        <v>1012</v>
      </c>
      <c r="I248" s="228"/>
      <c r="J248" s="224"/>
      <c r="K248" s="224"/>
      <c r="L248" s="229"/>
      <c r="M248" s="230"/>
      <c r="N248" s="231"/>
      <c r="O248" s="231"/>
      <c r="P248" s="231"/>
      <c r="Q248" s="231"/>
      <c r="R248" s="231"/>
      <c r="S248" s="231"/>
      <c r="T248" s="232"/>
      <c r="U248" s="13"/>
      <c r="V248" s="13"/>
      <c r="W248" s="13"/>
      <c r="X248" s="13"/>
      <c r="Y248" s="13"/>
      <c r="Z248" s="13"/>
      <c r="AA248" s="13"/>
      <c r="AB248" s="13"/>
      <c r="AC248" s="13"/>
      <c r="AD248" s="13"/>
      <c r="AE248" s="13"/>
      <c r="AT248" s="233" t="s">
        <v>128</v>
      </c>
      <c r="AU248" s="233" t="s">
        <v>78</v>
      </c>
      <c r="AV248" s="13" t="s">
        <v>78</v>
      </c>
      <c r="AW248" s="13" t="s">
        <v>31</v>
      </c>
      <c r="AX248" s="13" t="s">
        <v>69</v>
      </c>
      <c r="AY248" s="233" t="s">
        <v>117</v>
      </c>
    </row>
    <row r="249" s="13" customFormat="1">
      <c r="A249" s="13"/>
      <c r="B249" s="223"/>
      <c r="C249" s="224"/>
      <c r="D249" s="218" t="s">
        <v>128</v>
      </c>
      <c r="E249" s="225" t="s">
        <v>19</v>
      </c>
      <c r="F249" s="226" t="s">
        <v>406</v>
      </c>
      <c r="G249" s="224"/>
      <c r="H249" s="227">
        <v>706.10000000000002</v>
      </c>
      <c r="I249" s="228"/>
      <c r="J249" s="224"/>
      <c r="K249" s="224"/>
      <c r="L249" s="229"/>
      <c r="M249" s="230"/>
      <c r="N249" s="231"/>
      <c r="O249" s="231"/>
      <c r="P249" s="231"/>
      <c r="Q249" s="231"/>
      <c r="R249" s="231"/>
      <c r="S249" s="231"/>
      <c r="T249" s="232"/>
      <c r="U249" s="13"/>
      <c r="V249" s="13"/>
      <c r="W249" s="13"/>
      <c r="X249" s="13"/>
      <c r="Y249" s="13"/>
      <c r="Z249" s="13"/>
      <c r="AA249" s="13"/>
      <c r="AB249" s="13"/>
      <c r="AC249" s="13"/>
      <c r="AD249" s="13"/>
      <c r="AE249" s="13"/>
      <c r="AT249" s="233" t="s">
        <v>128</v>
      </c>
      <c r="AU249" s="233" t="s">
        <v>78</v>
      </c>
      <c r="AV249" s="13" t="s">
        <v>78</v>
      </c>
      <c r="AW249" s="13" t="s">
        <v>31</v>
      </c>
      <c r="AX249" s="13" t="s">
        <v>69</v>
      </c>
      <c r="AY249" s="233" t="s">
        <v>117</v>
      </c>
    </row>
    <row r="250" s="14" customFormat="1">
      <c r="A250" s="14"/>
      <c r="B250" s="244"/>
      <c r="C250" s="245"/>
      <c r="D250" s="218" t="s">
        <v>128</v>
      </c>
      <c r="E250" s="246" t="s">
        <v>19</v>
      </c>
      <c r="F250" s="247" t="s">
        <v>193</v>
      </c>
      <c r="G250" s="245"/>
      <c r="H250" s="248">
        <v>1812.7469999999998</v>
      </c>
      <c r="I250" s="249"/>
      <c r="J250" s="245"/>
      <c r="K250" s="245"/>
      <c r="L250" s="250"/>
      <c r="M250" s="251"/>
      <c r="N250" s="252"/>
      <c r="O250" s="252"/>
      <c r="P250" s="252"/>
      <c r="Q250" s="252"/>
      <c r="R250" s="252"/>
      <c r="S250" s="252"/>
      <c r="T250" s="253"/>
      <c r="U250" s="14"/>
      <c r="V250" s="14"/>
      <c r="W250" s="14"/>
      <c r="X250" s="14"/>
      <c r="Y250" s="14"/>
      <c r="Z250" s="14"/>
      <c r="AA250" s="14"/>
      <c r="AB250" s="14"/>
      <c r="AC250" s="14"/>
      <c r="AD250" s="14"/>
      <c r="AE250" s="14"/>
      <c r="AT250" s="254" t="s">
        <v>128</v>
      </c>
      <c r="AU250" s="254" t="s">
        <v>78</v>
      </c>
      <c r="AV250" s="14" t="s">
        <v>124</v>
      </c>
      <c r="AW250" s="14" t="s">
        <v>31</v>
      </c>
      <c r="AX250" s="14" t="s">
        <v>76</v>
      </c>
      <c r="AY250" s="254" t="s">
        <v>117</v>
      </c>
    </row>
    <row r="251" s="2" customFormat="1" ht="24.15" customHeight="1">
      <c r="A251" s="38"/>
      <c r="B251" s="39"/>
      <c r="C251" s="205" t="s">
        <v>407</v>
      </c>
      <c r="D251" s="205" t="s">
        <v>119</v>
      </c>
      <c r="E251" s="206" t="s">
        <v>408</v>
      </c>
      <c r="F251" s="207" t="s">
        <v>409</v>
      </c>
      <c r="G251" s="208" t="s">
        <v>182</v>
      </c>
      <c r="H251" s="209">
        <v>25378.457999999999</v>
      </c>
      <c r="I251" s="210"/>
      <c r="J251" s="211">
        <f>ROUND(I251*H251,2)</f>
        <v>0</v>
      </c>
      <c r="K251" s="207" t="s">
        <v>123</v>
      </c>
      <c r="L251" s="44"/>
      <c r="M251" s="212" t="s">
        <v>19</v>
      </c>
      <c r="N251" s="213" t="s">
        <v>40</v>
      </c>
      <c r="O251" s="84"/>
      <c r="P251" s="214">
        <f>O251*H251</f>
        <v>0</v>
      </c>
      <c r="Q251" s="214">
        <v>0</v>
      </c>
      <c r="R251" s="214">
        <f>Q251*H251</f>
        <v>0</v>
      </c>
      <c r="S251" s="214">
        <v>0</v>
      </c>
      <c r="T251" s="215">
        <f>S251*H251</f>
        <v>0</v>
      </c>
      <c r="U251" s="38"/>
      <c r="V251" s="38"/>
      <c r="W251" s="38"/>
      <c r="X251" s="38"/>
      <c r="Y251" s="38"/>
      <c r="Z251" s="38"/>
      <c r="AA251" s="38"/>
      <c r="AB251" s="38"/>
      <c r="AC251" s="38"/>
      <c r="AD251" s="38"/>
      <c r="AE251" s="38"/>
      <c r="AR251" s="216" t="s">
        <v>124</v>
      </c>
      <c r="AT251" s="216" t="s">
        <v>119</v>
      </c>
      <c r="AU251" s="216" t="s">
        <v>78</v>
      </c>
      <c r="AY251" s="17" t="s">
        <v>117</v>
      </c>
      <c r="BE251" s="217">
        <f>IF(N251="základní",J251,0)</f>
        <v>0</v>
      </c>
      <c r="BF251" s="217">
        <f>IF(N251="snížená",J251,0)</f>
        <v>0</v>
      </c>
      <c r="BG251" s="217">
        <f>IF(N251="zákl. přenesená",J251,0)</f>
        <v>0</v>
      </c>
      <c r="BH251" s="217">
        <f>IF(N251="sníž. přenesená",J251,0)</f>
        <v>0</v>
      </c>
      <c r="BI251" s="217">
        <f>IF(N251="nulová",J251,0)</f>
        <v>0</v>
      </c>
      <c r="BJ251" s="17" t="s">
        <v>76</v>
      </c>
      <c r="BK251" s="217">
        <f>ROUND(I251*H251,2)</f>
        <v>0</v>
      </c>
      <c r="BL251" s="17" t="s">
        <v>124</v>
      </c>
      <c r="BM251" s="216" t="s">
        <v>410</v>
      </c>
    </row>
    <row r="252" s="2" customFormat="1">
      <c r="A252" s="38"/>
      <c r="B252" s="39"/>
      <c r="C252" s="40"/>
      <c r="D252" s="218" t="s">
        <v>126</v>
      </c>
      <c r="E252" s="40"/>
      <c r="F252" s="219" t="s">
        <v>403</v>
      </c>
      <c r="G252" s="40"/>
      <c r="H252" s="40"/>
      <c r="I252" s="220"/>
      <c r="J252" s="40"/>
      <c r="K252" s="40"/>
      <c r="L252" s="44"/>
      <c r="M252" s="221"/>
      <c r="N252" s="222"/>
      <c r="O252" s="84"/>
      <c r="P252" s="84"/>
      <c r="Q252" s="84"/>
      <c r="R252" s="84"/>
      <c r="S252" s="84"/>
      <c r="T252" s="85"/>
      <c r="U252" s="38"/>
      <c r="V252" s="38"/>
      <c r="W252" s="38"/>
      <c r="X252" s="38"/>
      <c r="Y252" s="38"/>
      <c r="Z252" s="38"/>
      <c r="AA252" s="38"/>
      <c r="AB252" s="38"/>
      <c r="AC252" s="38"/>
      <c r="AD252" s="38"/>
      <c r="AE252" s="38"/>
      <c r="AT252" s="17" t="s">
        <v>126</v>
      </c>
      <c r="AU252" s="17" t="s">
        <v>78</v>
      </c>
    </row>
    <row r="253" s="13" customFormat="1">
      <c r="A253" s="13"/>
      <c r="B253" s="223"/>
      <c r="C253" s="224"/>
      <c r="D253" s="218" t="s">
        <v>128</v>
      </c>
      <c r="E253" s="225" t="s">
        <v>19</v>
      </c>
      <c r="F253" s="226" t="s">
        <v>411</v>
      </c>
      <c r="G253" s="224"/>
      <c r="H253" s="227">
        <v>1325.058</v>
      </c>
      <c r="I253" s="228"/>
      <c r="J253" s="224"/>
      <c r="K253" s="224"/>
      <c r="L253" s="229"/>
      <c r="M253" s="230"/>
      <c r="N253" s="231"/>
      <c r="O253" s="231"/>
      <c r="P253" s="231"/>
      <c r="Q253" s="231"/>
      <c r="R253" s="231"/>
      <c r="S253" s="231"/>
      <c r="T253" s="232"/>
      <c r="U253" s="13"/>
      <c r="V253" s="13"/>
      <c r="W253" s="13"/>
      <c r="X253" s="13"/>
      <c r="Y253" s="13"/>
      <c r="Z253" s="13"/>
      <c r="AA253" s="13"/>
      <c r="AB253" s="13"/>
      <c r="AC253" s="13"/>
      <c r="AD253" s="13"/>
      <c r="AE253" s="13"/>
      <c r="AT253" s="233" t="s">
        <v>128</v>
      </c>
      <c r="AU253" s="233" t="s">
        <v>78</v>
      </c>
      <c r="AV253" s="13" t="s">
        <v>78</v>
      </c>
      <c r="AW253" s="13" t="s">
        <v>31</v>
      </c>
      <c r="AX253" s="13" t="s">
        <v>69</v>
      </c>
      <c r="AY253" s="233" t="s">
        <v>117</v>
      </c>
    </row>
    <row r="254" s="13" customFormat="1">
      <c r="A254" s="13"/>
      <c r="B254" s="223"/>
      <c r="C254" s="224"/>
      <c r="D254" s="218" t="s">
        <v>128</v>
      </c>
      <c r="E254" s="225" t="s">
        <v>19</v>
      </c>
      <c r="F254" s="226" t="s">
        <v>412</v>
      </c>
      <c r="G254" s="224"/>
      <c r="H254" s="227">
        <v>14168</v>
      </c>
      <c r="I254" s="228"/>
      <c r="J254" s="224"/>
      <c r="K254" s="224"/>
      <c r="L254" s="229"/>
      <c r="M254" s="230"/>
      <c r="N254" s="231"/>
      <c r="O254" s="231"/>
      <c r="P254" s="231"/>
      <c r="Q254" s="231"/>
      <c r="R254" s="231"/>
      <c r="S254" s="231"/>
      <c r="T254" s="232"/>
      <c r="U254" s="13"/>
      <c r="V254" s="13"/>
      <c r="W254" s="13"/>
      <c r="X254" s="13"/>
      <c r="Y254" s="13"/>
      <c r="Z254" s="13"/>
      <c r="AA254" s="13"/>
      <c r="AB254" s="13"/>
      <c r="AC254" s="13"/>
      <c r="AD254" s="13"/>
      <c r="AE254" s="13"/>
      <c r="AT254" s="233" t="s">
        <v>128</v>
      </c>
      <c r="AU254" s="233" t="s">
        <v>78</v>
      </c>
      <c r="AV254" s="13" t="s">
        <v>78</v>
      </c>
      <c r="AW254" s="13" t="s">
        <v>31</v>
      </c>
      <c r="AX254" s="13" t="s">
        <v>69</v>
      </c>
      <c r="AY254" s="233" t="s">
        <v>117</v>
      </c>
    </row>
    <row r="255" s="13" customFormat="1">
      <c r="A255" s="13"/>
      <c r="B255" s="223"/>
      <c r="C255" s="224"/>
      <c r="D255" s="218" t="s">
        <v>128</v>
      </c>
      <c r="E255" s="225" t="s">
        <v>19</v>
      </c>
      <c r="F255" s="226" t="s">
        <v>413</v>
      </c>
      <c r="G255" s="224"/>
      <c r="H255" s="227">
        <v>9885.3999999999996</v>
      </c>
      <c r="I255" s="228"/>
      <c r="J255" s="224"/>
      <c r="K255" s="224"/>
      <c r="L255" s="229"/>
      <c r="M255" s="230"/>
      <c r="N255" s="231"/>
      <c r="O255" s="231"/>
      <c r="P255" s="231"/>
      <c r="Q255" s="231"/>
      <c r="R255" s="231"/>
      <c r="S255" s="231"/>
      <c r="T255" s="232"/>
      <c r="U255" s="13"/>
      <c r="V255" s="13"/>
      <c r="W255" s="13"/>
      <c r="X255" s="13"/>
      <c r="Y255" s="13"/>
      <c r="Z255" s="13"/>
      <c r="AA255" s="13"/>
      <c r="AB255" s="13"/>
      <c r="AC255" s="13"/>
      <c r="AD255" s="13"/>
      <c r="AE255" s="13"/>
      <c r="AT255" s="233" t="s">
        <v>128</v>
      </c>
      <c r="AU255" s="233" t="s">
        <v>78</v>
      </c>
      <c r="AV255" s="13" t="s">
        <v>78</v>
      </c>
      <c r="AW255" s="13" t="s">
        <v>31</v>
      </c>
      <c r="AX255" s="13" t="s">
        <v>69</v>
      </c>
      <c r="AY255" s="233" t="s">
        <v>117</v>
      </c>
    </row>
    <row r="256" s="14" customFormat="1">
      <c r="A256" s="14"/>
      <c r="B256" s="244"/>
      <c r="C256" s="245"/>
      <c r="D256" s="218" t="s">
        <v>128</v>
      </c>
      <c r="E256" s="246" t="s">
        <v>19</v>
      </c>
      <c r="F256" s="247" t="s">
        <v>193</v>
      </c>
      <c r="G256" s="245"/>
      <c r="H256" s="248">
        <v>25378.457999999999</v>
      </c>
      <c r="I256" s="249"/>
      <c r="J256" s="245"/>
      <c r="K256" s="245"/>
      <c r="L256" s="250"/>
      <c r="M256" s="251"/>
      <c r="N256" s="252"/>
      <c r="O256" s="252"/>
      <c r="P256" s="252"/>
      <c r="Q256" s="252"/>
      <c r="R256" s="252"/>
      <c r="S256" s="252"/>
      <c r="T256" s="253"/>
      <c r="U256" s="14"/>
      <c r="V256" s="14"/>
      <c r="W256" s="14"/>
      <c r="X256" s="14"/>
      <c r="Y256" s="14"/>
      <c r="Z256" s="14"/>
      <c r="AA256" s="14"/>
      <c r="AB256" s="14"/>
      <c r="AC256" s="14"/>
      <c r="AD256" s="14"/>
      <c r="AE256" s="14"/>
      <c r="AT256" s="254" t="s">
        <v>128</v>
      </c>
      <c r="AU256" s="254" t="s">
        <v>78</v>
      </c>
      <c r="AV256" s="14" t="s">
        <v>124</v>
      </c>
      <c r="AW256" s="14" t="s">
        <v>31</v>
      </c>
      <c r="AX256" s="14" t="s">
        <v>76</v>
      </c>
      <c r="AY256" s="254" t="s">
        <v>117</v>
      </c>
    </row>
    <row r="257" s="2" customFormat="1" ht="24.15" customHeight="1">
      <c r="A257" s="38"/>
      <c r="B257" s="39"/>
      <c r="C257" s="205" t="s">
        <v>414</v>
      </c>
      <c r="D257" s="205" t="s">
        <v>119</v>
      </c>
      <c r="E257" s="206" t="s">
        <v>415</v>
      </c>
      <c r="F257" s="207" t="s">
        <v>416</v>
      </c>
      <c r="G257" s="208" t="s">
        <v>182</v>
      </c>
      <c r="H257" s="209">
        <v>1378.4000000000001</v>
      </c>
      <c r="I257" s="210"/>
      <c r="J257" s="211">
        <f>ROUND(I257*H257,2)</f>
        <v>0</v>
      </c>
      <c r="K257" s="207" t="s">
        <v>123</v>
      </c>
      <c r="L257" s="44"/>
      <c r="M257" s="212" t="s">
        <v>19</v>
      </c>
      <c r="N257" s="213" t="s">
        <v>40</v>
      </c>
      <c r="O257" s="84"/>
      <c r="P257" s="214">
        <f>O257*H257</f>
        <v>0</v>
      </c>
      <c r="Q257" s="214">
        <v>0</v>
      </c>
      <c r="R257" s="214">
        <f>Q257*H257</f>
        <v>0</v>
      </c>
      <c r="S257" s="214">
        <v>0</v>
      </c>
      <c r="T257" s="215">
        <f>S257*H257</f>
        <v>0</v>
      </c>
      <c r="U257" s="38"/>
      <c r="V257" s="38"/>
      <c r="W257" s="38"/>
      <c r="X257" s="38"/>
      <c r="Y257" s="38"/>
      <c r="Z257" s="38"/>
      <c r="AA257" s="38"/>
      <c r="AB257" s="38"/>
      <c r="AC257" s="38"/>
      <c r="AD257" s="38"/>
      <c r="AE257" s="38"/>
      <c r="AR257" s="216" t="s">
        <v>124</v>
      </c>
      <c r="AT257" s="216" t="s">
        <v>119</v>
      </c>
      <c r="AU257" s="216" t="s">
        <v>78</v>
      </c>
      <c r="AY257" s="17" t="s">
        <v>117</v>
      </c>
      <c r="BE257" s="217">
        <f>IF(N257="základní",J257,0)</f>
        <v>0</v>
      </c>
      <c r="BF257" s="217">
        <f>IF(N257="snížená",J257,0)</f>
        <v>0</v>
      </c>
      <c r="BG257" s="217">
        <f>IF(N257="zákl. přenesená",J257,0)</f>
        <v>0</v>
      </c>
      <c r="BH257" s="217">
        <f>IF(N257="sníž. přenesená",J257,0)</f>
        <v>0</v>
      </c>
      <c r="BI257" s="217">
        <f>IF(N257="nulová",J257,0)</f>
        <v>0</v>
      </c>
      <c r="BJ257" s="17" t="s">
        <v>76</v>
      </c>
      <c r="BK257" s="217">
        <f>ROUND(I257*H257,2)</f>
        <v>0</v>
      </c>
      <c r="BL257" s="17" t="s">
        <v>124</v>
      </c>
      <c r="BM257" s="216" t="s">
        <v>417</v>
      </c>
    </row>
    <row r="258" s="2" customFormat="1">
      <c r="A258" s="38"/>
      <c r="B258" s="39"/>
      <c r="C258" s="40"/>
      <c r="D258" s="218" t="s">
        <v>126</v>
      </c>
      <c r="E258" s="40"/>
      <c r="F258" s="219" t="s">
        <v>418</v>
      </c>
      <c r="G258" s="40"/>
      <c r="H258" s="40"/>
      <c r="I258" s="220"/>
      <c r="J258" s="40"/>
      <c r="K258" s="40"/>
      <c r="L258" s="44"/>
      <c r="M258" s="221"/>
      <c r="N258" s="222"/>
      <c r="O258" s="84"/>
      <c r="P258" s="84"/>
      <c r="Q258" s="84"/>
      <c r="R258" s="84"/>
      <c r="S258" s="84"/>
      <c r="T258" s="85"/>
      <c r="U258" s="38"/>
      <c r="V258" s="38"/>
      <c r="W258" s="38"/>
      <c r="X258" s="38"/>
      <c r="Y258" s="38"/>
      <c r="Z258" s="38"/>
      <c r="AA258" s="38"/>
      <c r="AB258" s="38"/>
      <c r="AC258" s="38"/>
      <c r="AD258" s="38"/>
      <c r="AE258" s="38"/>
      <c r="AT258" s="17" t="s">
        <v>126</v>
      </c>
      <c r="AU258" s="17" t="s">
        <v>78</v>
      </c>
    </row>
    <row r="259" s="13" customFormat="1">
      <c r="A259" s="13"/>
      <c r="B259" s="223"/>
      <c r="C259" s="224"/>
      <c r="D259" s="218" t="s">
        <v>128</v>
      </c>
      <c r="E259" s="225" t="s">
        <v>19</v>
      </c>
      <c r="F259" s="226" t="s">
        <v>419</v>
      </c>
      <c r="G259" s="224"/>
      <c r="H259" s="227">
        <v>1035</v>
      </c>
      <c r="I259" s="228"/>
      <c r="J259" s="224"/>
      <c r="K259" s="224"/>
      <c r="L259" s="229"/>
      <c r="M259" s="230"/>
      <c r="N259" s="231"/>
      <c r="O259" s="231"/>
      <c r="P259" s="231"/>
      <c r="Q259" s="231"/>
      <c r="R259" s="231"/>
      <c r="S259" s="231"/>
      <c r="T259" s="232"/>
      <c r="U259" s="13"/>
      <c r="V259" s="13"/>
      <c r="W259" s="13"/>
      <c r="X259" s="13"/>
      <c r="Y259" s="13"/>
      <c r="Z259" s="13"/>
      <c r="AA259" s="13"/>
      <c r="AB259" s="13"/>
      <c r="AC259" s="13"/>
      <c r="AD259" s="13"/>
      <c r="AE259" s="13"/>
      <c r="AT259" s="233" t="s">
        <v>128</v>
      </c>
      <c r="AU259" s="233" t="s">
        <v>78</v>
      </c>
      <c r="AV259" s="13" t="s">
        <v>78</v>
      </c>
      <c r="AW259" s="13" t="s">
        <v>31</v>
      </c>
      <c r="AX259" s="13" t="s">
        <v>69</v>
      </c>
      <c r="AY259" s="233" t="s">
        <v>117</v>
      </c>
    </row>
    <row r="260" s="13" customFormat="1">
      <c r="A260" s="13"/>
      <c r="B260" s="223"/>
      <c r="C260" s="224"/>
      <c r="D260" s="218" t="s">
        <v>128</v>
      </c>
      <c r="E260" s="225" t="s">
        <v>85</v>
      </c>
      <c r="F260" s="226" t="s">
        <v>420</v>
      </c>
      <c r="G260" s="224"/>
      <c r="H260" s="227">
        <v>175</v>
      </c>
      <c r="I260" s="228"/>
      <c r="J260" s="224"/>
      <c r="K260" s="224"/>
      <c r="L260" s="229"/>
      <c r="M260" s="230"/>
      <c r="N260" s="231"/>
      <c r="O260" s="231"/>
      <c r="P260" s="231"/>
      <c r="Q260" s="231"/>
      <c r="R260" s="231"/>
      <c r="S260" s="231"/>
      <c r="T260" s="232"/>
      <c r="U260" s="13"/>
      <c r="V260" s="13"/>
      <c r="W260" s="13"/>
      <c r="X260" s="13"/>
      <c r="Y260" s="13"/>
      <c r="Z260" s="13"/>
      <c r="AA260" s="13"/>
      <c r="AB260" s="13"/>
      <c r="AC260" s="13"/>
      <c r="AD260" s="13"/>
      <c r="AE260" s="13"/>
      <c r="AT260" s="233" t="s">
        <v>128</v>
      </c>
      <c r="AU260" s="233" t="s">
        <v>78</v>
      </c>
      <c r="AV260" s="13" t="s">
        <v>78</v>
      </c>
      <c r="AW260" s="13" t="s">
        <v>31</v>
      </c>
      <c r="AX260" s="13" t="s">
        <v>69</v>
      </c>
      <c r="AY260" s="233" t="s">
        <v>117</v>
      </c>
    </row>
    <row r="261" s="13" customFormat="1">
      <c r="A261" s="13"/>
      <c r="B261" s="223"/>
      <c r="C261" s="224"/>
      <c r="D261" s="218" t="s">
        <v>128</v>
      </c>
      <c r="E261" s="225" t="s">
        <v>19</v>
      </c>
      <c r="F261" s="226" t="s">
        <v>421</v>
      </c>
      <c r="G261" s="224"/>
      <c r="H261" s="227">
        <v>150</v>
      </c>
      <c r="I261" s="228"/>
      <c r="J261" s="224"/>
      <c r="K261" s="224"/>
      <c r="L261" s="229"/>
      <c r="M261" s="230"/>
      <c r="N261" s="231"/>
      <c r="O261" s="231"/>
      <c r="P261" s="231"/>
      <c r="Q261" s="231"/>
      <c r="R261" s="231"/>
      <c r="S261" s="231"/>
      <c r="T261" s="232"/>
      <c r="U261" s="13"/>
      <c r="V261" s="13"/>
      <c r="W261" s="13"/>
      <c r="X261" s="13"/>
      <c r="Y261" s="13"/>
      <c r="Z261" s="13"/>
      <c r="AA261" s="13"/>
      <c r="AB261" s="13"/>
      <c r="AC261" s="13"/>
      <c r="AD261" s="13"/>
      <c r="AE261" s="13"/>
      <c r="AT261" s="233" t="s">
        <v>128</v>
      </c>
      <c r="AU261" s="233" t="s">
        <v>78</v>
      </c>
      <c r="AV261" s="13" t="s">
        <v>78</v>
      </c>
      <c r="AW261" s="13" t="s">
        <v>31</v>
      </c>
      <c r="AX261" s="13" t="s">
        <v>69</v>
      </c>
      <c r="AY261" s="233" t="s">
        <v>117</v>
      </c>
    </row>
    <row r="262" s="13" customFormat="1">
      <c r="A262" s="13"/>
      <c r="B262" s="223"/>
      <c r="C262" s="224"/>
      <c r="D262" s="218" t="s">
        <v>128</v>
      </c>
      <c r="E262" s="225" t="s">
        <v>19</v>
      </c>
      <c r="F262" s="226" t="s">
        <v>422</v>
      </c>
      <c r="G262" s="224"/>
      <c r="H262" s="227">
        <v>18.399999999999999</v>
      </c>
      <c r="I262" s="228"/>
      <c r="J262" s="224"/>
      <c r="K262" s="224"/>
      <c r="L262" s="229"/>
      <c r="M262" s="230"/>
      <c r="N262" s="231"/>
      <c r="O262" s="231"/>
      <c r="P262" s="231"/>
      <c r="Q262" s="231"/>
      <c r="R262" s="231"/>
      <c r="S262" s="231"/>
      <c r="T262" s="232"/>
      <c r="U262" s="13"/>
      <c r="V262" s="13"/>
      <c r="W262" s="13"/>
      <c r="X262" s="13"/>
      <c r="Y262" s="13"/>
      <c r="Z262" s="13"/>
      <c r="AA262" s="13"/>
      <c r="AB262" s="13"/>
      <c r="AC262" s="13"/>
      <c r="AD262" s="13"/>
      <c r="AE262" s="13"/>
      <c r="AT262" s="233" t="s">
        <v>128</v>
      </c>
      <c r="AU262" s="233" t="s">
        <v>78</v>
      </c>
      <c r="AV262" s="13" t="s">
        <v>78</v>
      </c>
      <c r="AW262" s="13" t="s">
        <v>31</v>
      </c>
      <c r="AX262" s="13" t="s">
        <v>69</v>
      </c>
      <c r="AY262" s="233" t="s">
        <v>117</v>
      </c>
    </row>
    <row r="263" s="14" customFormat="1">
      <c r="A263" s="14"/>
      <c r="B263" s="244"/>
      <c r="C263" s="245"/>
      <c r="D263" s="218" t="s">
        <v>128</v>
      </c>
      <c r="E263" s="246" t="s">
        <v>19</v>
      </c>
      <c r="F263" s="247" t="s">
        <v>193</v>
      </c>
      <c r="G263" s="245"/>
      <c r="H263" s="248">
        <v>1378.4000000000001</v>
      </c>
      <c r="I263" s="249"/>
      <c r="J263" s="245"/>
      <c r="K263" s="245"/>
      <c r="L263" s="250"/>
      <c r="M263" s="251"/>
      <c r="N263" s="252"/>
      <c r="O263" s="252"/>
      <c r="P263" s="252"/>
      <c r="Q263" s="252"/>
      <c r="R263" s="252"/>
      <c r="S263" s="252"/>
      <c r="T263" s="253"/>
      <c r="U263" s="14"/>
      <c r="V263" s="14"/>
      <c r="W263" s="14"/>
      <c r="X263" s="14"/>
      <c r="Y263" s="14"/>
      <c r="Z263" s="14"/>
      <c r="AA263" s="14"/>
      <c r="AB263" s="14"/>
      <c r="AC263" s="14"/>
      <c r="AD263" s="14"/>
      <c r="AE263" s="14"/>
      <c r="AT263" s="254" t="s">
        <v>128</v>
      </c>
      <c r="AU263" s="254" t="s">
        <v>78</v>
      </c>
      <c r="AV263" s="14" t="s">
        <v>124</v>
      </c>
      <c r="AW263" s="14" t="s">
        <v>31</v>
      </c>
      <c r="AX263" s="14" t="s">
        <v>76</v>
      </c>
      <c r="AY263" s="254" t="s">
        <v>117</v>
      </c>
    </row>
    <row r="264" s="2" customFormat="1" ht="24.15" customHeight="1">
      <c r="A264" s="38"/>
      <c r="B264" s="39"/>
      <c r="C264" s="205" t="s">
        <v>423</v>
      </c>
      <c r="D264" s="205" t="s">
        <v>119</v>
      </c>
      <c r="E264" s="206" t="s">
        <v>424</v>
      </c>
      <c r="F264" s="207" t="s">
        <v>425</v>
      </c>
      <c r="G264" s="208" t="s">
        <v>182</v>
      </c>
      <c r="H264" s="209">
        <v>16940</v>
      </c>
      <c r="I264" s="210"/>
      <c r="J264" s="211">
        <f>ROUND(I264*H264,2)</f>
        <v>0</v>
      </c>
      <c r="K264" s="207" t="s">
        <v>123</v>
      </c>
      <c r="L264" s="44"/>
      <c r="M264" s="212" t="s">
        <v>19</v>
      </c>
      <c r="N264" s="213" t="s">
        <v>40</v>
      </c>
      <c r="O264" s="84"/>
      <c r="P264" s="214">
        <f>O264*H264</f>
        <v>0</v>
      </c>
      <c r="Q264" s="214">
        <v>0</v>
      </c>
      <c r="R264" s="214">
        <f>Q264*H264</f>
        <v>0</v>
      </c>
      <c r="S264" s="214">
        <v>0</v>
      </c>
      <c r="T264" s="215">
        <f>S264*H264</f>
        <v>0</v>
      </c>
      <c r="U264" s="38"/>
      <c r="V264" s="38"/>
      <c r="W264" s="38"/>
      <c r="X264" s="38"/>
      <c r="Y264" s="38"/>
      <c r="Z264" s="38"/>
      <c r="AA264" s="38"/>
      <c r="AB264" s="38"/>
      <c r="AC264" s="38"/>
      <c r="AD264" s="38"/>
      <c r="AE264" s="38"/>
      <c r="AR264" s="216" t="s">
        <v>124</v>
      </c>
      <c r="AT264" s="216" t="s">
        <v>119</v>
      </c>
      <c r="AU264" s="216" t="s">
        <v>78</v>
      </c>
      <c r="AY264" s="17" t="s">
        <v>117</v>
      </c>
      <c r="BE264" s="217">
        <f>IF(N264="základní",J264,0)</f>
        <v>0</v>
      </c>
      <c r="BF264" s="217">
        <f>IF(N264="snížená",J264,0)</f>
        <v>0</v>
      </c>
      <c r="BG264" s="217">
        <f>IF(N264="zákl. přenesená",J264,0)</f>
        <v>0</v>
      </c>
      <c r="BH264" s="217">
        <f>IF(N264="sníž. přenesená",J264,0)</f>
        <v>0</v>
      </c>
      <c r="BI264" s="217">
        <f>IF(N264="nulová",J264,0)</f>
        <v>0</v>
      </c>
      <c r="BJ264" s="17" t="s">
        <v>76</v>
      </c>
      <c r="BK264" s="217">
        <f>ROUND(I264*H264,2)</f>
        <v>0</v>
      </c>
      <c r="BL264" s="17" t="s">
        <v>124</v>
      </c>
      <c r="BM264" s="216" t="s">
        <v>426</v>
      </c>
    </row>
    <row r="265" s="2" customFormat="1">
      <c r="A265" s="38"/>
      <c r="B265" s="39"/>
      <c r="C265" s="40"/>
      <c r="D265" s="218" t="s">
        <v>126</v>
      </c>
      <c r="E265" s="40"/>
      <c r="F265" s="219" t="s">
        <v>418</v>
      </c>
      <c r="G265" s="40"/>
      <c r="H265" s="40"/>
      <c r="I265" s="220"/>
      <c r="J265" s="40"/>
      <c r="K265" s="40"/>
      <c r="L265" s="44"/>
      <c r="M265" s="221"/>
      <c r="N265" s="222"/>
      <c r="O265" s="84"/>
      <c r="P265" s="84"/>
      <c r="Q265" s="84"/>
      <c r="R265" s="84"/>
      <c r="S265" s="84"/>
      <c r="T265" s="85"/>
      <c r="U265" s="38"/>
      <c r="V265" s="38"/>
      <c r="W265" s="38"/>
      <c r="X265" s="38"/>
      <c r="Y265" s="38"/>
      <c r="Z265" s="38"/>
      <c r="AA265" s="38"/>
      <c r="AB265" s="38"/>
      <c r="AC265" s="38"/>
      <c r="AD265" s="38"/>
      <c r="AE265" s="38"/>
      <c r="AT265" s="17" t="s">
        <v>126</v>
      </c>
      <c r="AU265" s="17" t="s">
        <v>78</v>
      </c>
    </row>
    <row r="266" s="13" customFormat="1">
      <c r="A266" s="13"/>
      <c r="B266" s="223"/>
      <c r="C266" s="224"/>
      <c r="D266" s="218" t="s">
        <v>128</v>
      </c>
      <c r="E266" s="225" t="s">
        <v>19</v>
      </c>
      <c r="F266" s="226" t="s">
        <v>427</v>
      </c>
      <c r="G266" s="224"/>
      <c r="H266" s="227">
        <v>14490</v>
      </c>
      <c r="I266" s="228"/>
      <c r="J266" s="224"/>
      <c r="K266" s="224"/>
      <c r="L266" s="229"/>
      <c r="M266" s="230"/>
      <c r="N266" s="231"/>
      <c r="O266" s="231"/>
      <c r="P266" s="231"/>
      <c r="Q266" s="231"/>
      <c r="R266" s="231"/>
      <c r="S266" s="231"/>
      <c r="T266" s="232"/>
      <c r="U266" s="13"/>
      <c r="V266" s="13"/>
      <c r="W266" s="13"/>
      <c r="X266" s="13"/>
      <c r="Y266" s="13"/>
      <c r="Z266" s="13"/>
      <c r="AA266" s="13"/>
      <c r="AB266" s="13"/>
      <c r="AC266" s="13"/>
      <c r="AD266" s="13"/>
      <c r="AE266" s="13"/>
      <c r="AT266" s="233" t="s">
        <v>128</v>
      </c>
      <c r="AU266" s="233" t="s">
        <v>78</v>
      </c>
      <c r="AV266" s="13" t="s">
        <v>78</v>
      </c>
      <c r="AW266" s="13" t="s">
        <v>31</v>
      </c>
      <c r="AX266" s="13" t="s">
        <v>69</v>
      </c>
      <c r="AY266" s="233" t="s">
        <v>117</v>
      </c>
    </row>
    <row r="267" s="13" customFormat="1">
      <c r="A267" s="13"/>
      <c r="B267" s="223"/>
      <c r="C267" s="224"/>
      <c r="D267" s="218" t="s">
        <v>128</v>
      </c>
      <c r="E267" s="225" t="s">
        <v>19</v>
      </c>
      <c r="F267" s="226" t="s">
        <v>428</v>
      </c>
      <c r="G267" s="224"/>
      <c r="H267" s="227">
        <v>2450</v>
      </c>
      <c r="I267" s="228"/>
      <c r="J267" s="224"/>
      <c r="K267" s="224"/>
      <c r="L267" s="229"/>
      <c r="M267" s="230"/>
      <c r="N267" s="231"/>
      <c r="O267" s="231"/>
      <c r="P267" s="231"/>
      <c r="Q267" s="231"/>
      <c r="R267" s="231"/>
      <c r="S267" s="231"/>
      <c r="T267" s="232"/>
      <c r="U267" s="13"/>
      <c r="V267" s="13"/>
      <c r="W267" s="13"/>
      <c r="X267" s="13"/>
      <c r="Y267" s="13"/>
      <c r="Z267" s="13"/>
      <c r="AA267" s="13"/>
      <c r="AB267" s="13"/>
      <c r="AC267" s="13"/>
      <c r="AD267" s="13"/>
      <c r="AE267" s="13"/>
      <c r="AT267" s="233" t="s">
        <v>128</v>
      </c>
      <c r="AU267" s="233" t="s">
        <v>78</v>
      </c>
      <c r="AV267" s="13" t="s">
        <v>78</v>
      </c>
      <c r="AW267" s="13" t="s">
        <v>31</v>
      </c>
      <c r="AX267" s="13" t="s">
        <v>69</v>
      </c>
      <c r="AY267" s="233" t="s">
        <v>117</v>
      </c>
    </row>
    <row r="268" s="14" customFormat="1">
      <c r="A268" s="14"/>
      <c r="B268" s="244"/>
      <c r="C268" s="245"/>
      <c r="D268" s="218" t="s">
        <v>128</v>
      </c>
      <c r="E268" s="246" t="s">
        <v>19</v>
      </c>
      <c r="F268" s="247" t="s">
        <v>193</v>
      </c>
      <c r="G268" s="245"/>
      <c r="H268" s="248">
        <v>16940</v>
      </c>
      <c r="I268" s="249"/>
      <c r="J268" s="245"/>
      <c r="K268" s="245"/>
      <c r="L268" s="250"/>
      <c r="M268" s="251"/>
      <c r="N268" s="252"/>
      <c r="O268" s="252"/>
      <c r="P268" s="252"/>
      <c r="Q268" s="252"/>
      <c r="R268" s="252"/>
      <c r="S268" s="252"/>
      <c r="T268" s="253"/>
      <c r="U268" s="14"/>
      <c r="V268" s="14"/>
      <c r="W268" s="14"/>
      <c r="X268" s="14"/>
      <c r="Y268" s="14"/>
      <c r="Z268" s="14"/>
      <c r="AA268" s="14"/>
      <c r="AB268" s="14"/>
      <c r="AC268" s="14"/>
      <c r="AD268" s="14"/>
      <c r="AE268" s="14"/>
      <c r="AT268" s="254" t="s">
        <v>128</v>
      </c>
      <c r="AU268" s="254" t="s">
        <v>78</v>
      </c>
      <c r="AV268" s="14" t="s">
        <v>124</v>
      </c>
      <c r="AW268" s="14" t="s">
        <v>31</v>
      </c>
      <c r="AX268" s="14" t="s">
        <v>76</v>
      </c>
      <c r="AY268" s="254" t="s">
        <v>117</v>
      </c>
    </row>
    <row r="269" s="2" customFormat="1" ht="14.4" customHeight="1">
      <c r="A269" s="38"/>
      <c r="B269" s="39"/>
      <c r="C269" s="205" t="s">
        <v>429</v>
      </c>
      <c r="D269" s="205" t="s">
        <v>119</v>
      </c>
      <c r="E269" s="206" t="s">
        <v>430</v>
      </c>
      <c r="F269" s="207" t="s">
        <v>431</v>
      </c>
      <c r="G269" s="208" t="s">
        <v>182</v>
      </c>
      <c r="H269" s="209">
        <v>175</v>
      </c>
      <c r="I269" s="210"/>
      <c r="J269" s="211">
        <f>ROUND(I269*H269,2)</f>
        <v>0</v>
      </c>
      <c r="K269" s="207" t="s">
        <v>137</v>
      </c>
      <c r="L269" s="44"/>
      <c r="M269" s="212" t="s">
        <v>19</v>
      </c>
      <c r="N269" s="213" t="s">
        <v>40</v>
      </c>
      <c r="O269" s="84"/>
      <c r="P269" s="214">
        <f>O269*H269</f>
        <v>0</v>
      </c>
      <c r="Q269" s="214">
        <v>0</v>
      </c>
      <c r="R269" s="214">
        <f>Q269*H269</f>
        <v>0</v>
      </c>
      <c r="S269" s="214">
        <v>0</v>
      </c>
      <c r="T269" s="215">
        <f>S269*H269</f>
        <v>0</v>
      </c>
      <c r="U269" s="38"/>
      <c r="V269" s="38"/>
      <c r="W269" s="38"/>
      <c r="X269" s="38"/>
      <c r="Y269" s="38"/>
      <c r="Z269" s="38"/>
      <c r="AA269" s="38"/>
      <c r="AB269" s="38"/>
      <c r="AC269" s="38"/>
      <c r="AD269" s="38"/>
      <c r="AE269" s="38"/>
      <c r="AR269" s="216" t="s">
        <v>124</v>
      </c>
      <c r="AT269" s="216" t="s">
        <v>119</v>
      </c>
      <c r="AU269" s="216" t="s">
        <v>78</v>
      </c>
      <c r="AY269" s="17" t="s">
        <v>117</v>
      </c>
      <c r="BE269" s="217">
        <f>IF(N269="základní",J269,0)</f>
        <v>0</v>
      </c>
      <c r="BF269" s="217">
        <f>IF(N269="snížená",J269,0)</f>
        <v>0</v>
      </c>
      <c r="BG269" s="217">
        <f>IF(N269="zákl. přenesená",J269,0)</f>
        <v>0</v>
      </c>
      <c r="BH269" s="217">
        <f>IF(N269="sníž. přenesená",J269,0)</f>
        <v>0</v>
      </c>
      <c r="BI269" s="217">
        <f>IF(N269="nulová",J269,0)</f>
        <v>0</v>
      </c>
      <c r="BJ269" s="17" t="s">
        <v>76</v>
      </c>
      <c r="BK269" s="217">
        <f>ROUND(I269*H269,2)</f>
        <v>0</v>
      </c>
      <c r="BL269" s="17" t="s">
        <v>124</v>
      </c>
      <c r="BM269" s="216" t="s">
        <v>432</v>
      </c>
    </row>
    <row r="270" s="13" customFormat="1">
      <c r="A270" s="13"/>
      <c r="B270" s="223"/>
      <c r="C270" s="224"/>
      <c r="D270" s="218" t="s">
        <v>128</v>
      </c>
      <c r="E270" s="225" t="s">
        <v>19</v>
      </c>
      <c r="F270" s="226" t="s">
        <v>433</v>
      </c>
      <c r="G270" s="224"/>
      <c r="H270" s="227">
        <v>175</v>
      </c>
      <c r="I270" s="228"/>
      <c r="J270" s="224"/>
      <c r="K270" s="224"/>
      <c r="L270" s="229"/>
      <c r="M270" s="230"/>
      <c r="N270" s="231"/>
      <c r="O270" s="231"/>
      <c r="P270" s="231"/>
      <c r="Q270" s="231"/>
      <c r="R270" s="231"/>
      <c r="S270" s="231"/>
      <c r="T270" s="232"/>
      <c r="U270" s="13"/>
      <c r="V270" s="13"/>
      <c r="W270" s="13"/>
      <c r="X270" s="13"/>
      <c r="Y270" s="13"/>
      <c r="Z270" s="13"/>
      <c r="AA270" s="13"/>
      <c r="AB270" s="13"/>
      <c r="AC270" s="13"/>
      <c r="AD270" s="13"/>
      <c r="AE270" s="13"/>
      <c r="AT270" s="233" t="s">
        <v>128</v>
      </c>
      <c r="AU270" s="233" t="s">
        <v>78</v>
      </c>
      <c r="AV270" s="13" t="s">
        <v>78</v>
      </c>
      <c r="AW270" s="13" t="s">
        <v>31</v>
      </c>
      <c r="AX270" s="13" t="s">
        <v>76</v>
      </c>
      <c r="AY270" s="233" t="s">
        <v>117</v>
      </c>
    </row>
    <row r="271" s="2" customFormat="1" ht="24.15" customHeight="1">
      <c r="A271" s="38"/>
      <c r="B271" s="39"/>
      <c r="C271" s="205" t="s">
        <v>434</v>
      </c>
      <c r="D271" s="205" t="s">
        <v>119</v>
      </c>
      <c r="E271" s="206" t="s">
        <v>435</v>
      </c>
      <c r="F271" s="207" t="s">
        <v>436</v>
      </c>
      <c r="G271" s="208" t="s">
        <v>182</v>
      </c>
      <c r="H271" s="209">
        <v>1190.25</v>
      </c>
      <c r="I271" s="210"/>
      <c r="J271" s="211">
        <f>ROUND(I271*H271,2)</f>
        <v>0</v>
      </c>
      <c r="K271" s="207" t="s">
        <v>123</v>
      </c>
      <c r="L271" s="44"/>
      <c r="M271" s="212" t="s">
        <v>19</v>
      </c>
      <c r="N271" s="213" t="s">
        <v>40</v>
      </c>
      <c r="O271" s="84"/>
      <c r="P271" s="214">
        <f>O271*H271</f>
        <v>0</v>
      </c>
      <c r="Q271" s="214">
        <v>0</v>
      </c>
      <c r="R271" s="214">
        <f>Q271*H271</f>
        <v>0</v>
      </c>
      <c r="S271" s="214">
        <v>0</v>
      </c>
      <c r="T271" s="215">
        <f>S271*H271</f>
        <v>0</v>
      </c>
      <c r="U271" s="38"/>
      <c r="V271" s="38"/>
      <c r="W271" s="38"/>
      <c r="X271" s="38"/>
      <c r="Y271" s="38"/>
      <c r="Z271" s="38"/>
      <c r="AA271" s="38"/>
      <c r="AB271" s="38"/>
      <c r="AC271" s="38"/>
      <c r="AD271" s="38"/>
      <c r="AE271" s="38"/>
      <c r="AR271" s="216" t="s">
        <v>124</v>
      </c>
      <c r="AT271" s="216" t="s">
        <v>119</v>
      </c>
      <c r="AU271" s="216" t="s">
        <v>78</v>
      </c>
      <c r="AY271" s="17" t="s">
        <v>117</v>
      </c>
      <c r="BE271" s="217">
        <f>IF(N271="základní",J271,0)</f>
        <v>0</v>
      </c>
      <c r="BF271" s="217">
        <f>IF(N271="snížená",J271,0)</f>
        <v>0</v>
      </c>
      <c r="BG271" s="217">
        <f>IF(N271="zákl. přenesená",J271,0)</f>
        <v>0</v>
      </c>
      <c r="BH271" s="217">
        <f>IF(N271="sníž. přenesená",J271,0)</f>
        <v>0</v>
      </c>
      <c r="BI271" s="217">
        <f>IF(N271="nulová",J271,0)</f>
        <v>0</v>
      </c>
      <c r="BJ271" s="17" t="s">
        <v>76</v>
      </c>
      <c r="BK271" s="217">
        <f>ROUND(I271*H271,2)</f>
        <v>0</v>
      </c>
      <c r="BL271" s="17" t="s">
        <v>124</v>
      </c>
      <c r="BM271" s="216" t="s">
        <v>437</v>
      </c>
    </row>
    <row r="272" s="2" customFormat="1">
      <c r="A272" s="38"/>
      <c r="B272" s="39"/>
      <c r="C272" s="40"/>
      <c r="D272" s="218" t="s">
        <v>126</v>
      </c>
      <c r="E272" s="40"/>
      <c r="F272" s="219" t="s">
        <v>438</v>
      </c>
      <c r="G272" s="40"/>
      <c r="H272" s="40"/>
      <c r="I272" s="220"/>
      <c r="J272" s="40"/>
      <c r="K272" s="40"/>
      <c r="L272" s="44"/>
      <c r="M272" s="221"/>
      <c r="N272" s="222"/>
      <c r="O272" s="84"/>
      <c r="P272" s="84"/>
      <c r="Q272" s="84"/>
      <c r="R272" s="84"/>
      <c r="S272" s="84"/>
      <c r="T272" s="85"/>
      <c r="U272" s="38"/>
      <c r="V272" s="38"/>
      <c r="W272" s="38"/>
      <c r="X272" s="38"/>
      <c r="Y272" s="38"/>
      <c r="Z272" s="38"/>
      <c r="AA272" s="38"/>
      <c r="AB272" s="38"/>
      <c r="AC272" s="38"/>
      <c r="AD272" s="38"/>
      <c r="AE272" s="38"/>
      <c r="AT272" s="17" t="s">
        <v>126</v>
      </c>
      <c r="AU272" s="17" t="s">
        <v>78</v>
      </c>
    </row>
    <row r="273" s="13" customFormat="1">
      <c r="A273" s="13"/>
      <c r="B273" s="223"/>
      <c r="C273" s="224"/>
      <c r="D273" s="218" t="s">
        <v>128</v>
      </c>
      <c r="E273" s="225" t="s">
        <v>19</v>
      </c>
      <c r="F273" s="226" t="s">
        <v>439</v>
      </c>
      <c r="G273" s="224"/>
      <c r="H273" s="227">
        <v>155.25</v>
      </c>
      <c r="I273" s="228"/>
      <c r="J273" s="224"/>
      <c r="K273" s="224"/>
      <c r="L273" s="229"/>
      <c r="M273" s="230"/>
      <c r="N273" s="231"/>
      <c r="O273" s="231"/>
      <c r="P273" s="231"/>
      <c r="Q273" s="231"/>
      <c r="R273" s="231"/>
      <c r="S273" s="231"/>
      <c r="T273" s="232"/>
      <c r="U273" s="13"/>
      <c r="V273" s="13"/>
      <c r="W273" s="13"/>
      <c r="X273" s="13"/>
      <c r="Y273" s="13"/>
      <c r="Z273" s="13"/>
      <c r="AA273" s="13"/>
      <c r="AB273" s="13"/>
      <c r="AC273" s="13"/>
      <c r="AD273" s="13"/>
      <c r="AE273" s="13"/>
      <c r="AT273" s="233" t="s">
        <v>128</v>
      </c>
      <c r="AU273" s="233" t="s">
        <v>78</v>
      </c>
      <c r="AV273" s="13" t="s">
        <v>78</v>
      </c>
      <c r="AW273" s="13" t="s">
        <v>31</v>
      </c>
      <c r="AX273" s="13" t="s">
        <v>69</v>
      </c>
      <c r="AY273" s="233" t="s">
        <v>117</v>
      </c>
    </row>
    <row r="274" s="13" customFormat="1">
      <c r="A274" s="13"/>
      <c r="B274" s="223"/>
      <c r="C274" s="224"/>
      <c r="D274" s="218" t="s">
        <v>128</v>
      </c>
      <c r="E274" s="225" t="s">
        <v>19</v>
      </c>
      <c r="F274" s="226" t="s">
        <v>440</v>
      </c>
      <c r="G274" s="224"/>
      <c r="H274" s="227">
        <v>1035</v>
      </c>
      <c r="I274" s="228"/>
      <c r="J274" s="224"/>
      <c r="K274" s="224"/>
      <c r="L274" s="229"/>
      <c r="M274" s="230"/>
      <c r="N274" s="231"/>
      <c r="O274" s="231"/>
      <c r="P274" s="231"/>
      <c r="Q274" s="231"/>
      <c r="R274" s="231"/>
      <c r="S274" s="231"/>
      <c r="T274" s="232"/>
      <c r="U274" s="13"/>
      <c r="V274" s="13"/>
      <c r="W274" s="13"/>
      <c r="X274" s="13"/>
      <c r="Y274" s="13"/>
      <c r="Z274" s="13"/>
      <c r="AA274" s="13"/>
      <c r="AB274" s="13"/>
      <c r="AC274" s="13"/>
      <c r="AD274" s="13"/>
      <c r="AE274" s="13"/>
      <c r="AT274" s="233" t="s">
        <v>128</v>
      </c>
      <c r="AU274" s="233" t="s">
        <v>78</v>
      </c>
      <c r="AV274" s="13" t="s">
        <v>78</v>
      </c>
      <c r="AW274" s="13" t="s">
        <v>31</v>
      </c>
      <c r="AX274" s="13" t="s">
        <v>69</v>
      </c>
      <c r="AY274" s="233" t="s">
        <v>117</v>
      </c>
    </row>
    <row r="275" s="14" customFormat="1">
      <c r="A275" s="14"/>
      <c r="B275" s="244"/>
      <c r="C275" s="245"/>
      <c r="D275" s="218" t="s">
        <v>128</v>
      </c>
      <c r="E275" s="246" t="s">
        <v>19</v>
      </c>
      <c r="F275" s="247" t="s">
        <v>193</v>
      </c>
      <c r="G275" s="245"/>
      <c r="H275" s="248">
        <v>1190.25</v>
      </c>
      <c r="I275" s="249"/>
      <c r="J275" s="245"/>
      <c r="K275" s="245"/>
      <c r="L275" s="250"/>
      <c r="M275" s="251"/>
      <c r="N275" s="252"/>
      <c r="O275" s="252"/>
      <c r="P275" s="252"/>
      <c r="Q275" s="252"/>
      <c r="R275" s="252"/>
      <c r="S275" s="252"/>
      <c r="T275" s="253"/>
      <c r="U275" s="14"/>
      <c r="V275" s="14"/>
      <c r="W275" s="14"/>
      <c r="X275" s="14"/>
      <c r="Y275" s="14"/>
      <c r="Z275" s="14"/>
      <c r="AA275" s="14"/>
      <c r="AB275" s="14"/>
      <c r="AC275" s="14"/>
      <c r="AD275" s="14"/>
      <c r="AE275" s="14"/>
      <c r="AT275" s="254" t="s">
        <v>128</v>
      </c>
      <c r="AU275" s="254" t="s">
        <v>78</v>
      </c>
      <c r="AV275" s="14" t="s">
        <v>124</v>
      </c>
      <c r="AW275" s="14" t="s">
        <v>31</v>
      </c>
      <c r="AX275" s="14" t="s">
        <v>76</v>
      </c>
      <c r="AY275" s="254" t="s">
        <v>117</v>
      </c>
    </row>
    <row r="276" s="2" customFormat="1" ht="14.4" customHeight="1">
      <c r="A276" s="38"/>
      <c r="B276" s="39"/>
      <c r="C276" s="205" t="s">
        <v>441</v>
      </c>
      <c r="D276" s="205" t="s">
        <v>119</v>
      </c>
      <c r="E276" s="206" t="s">
        <v>442</v>
      </c>
      <c r="F276" s="207" t="s">
        <v>443</v>
      </c>
      <c r="G276" s="208" t="s">
        <v>182</v>
      </c>
      <c r="H276" s="209">
        <v>600.18499999999995</v>
      </c>
      <c r="I276" s="210"/>
      <c r="J276" s="211">
        <f>ROUND(I276*H276,2)</f>
        <v>0</v>
      </c>
      <c r="K276" s="207" t="s">
        <v>137</v>
      </c>
      <c r="L276" s="44"/>
      <c r="M276" s="212" t="s">
        <v>19</v>
      </c>
      <c r="N276" s="213" t="s">
        <v>40</v>
      </c>
      <c r="O276" s="84"/>
      <c r="P276" s="214">
        <f>O276*H276</f>
        <v>0</v>
      </c>
      <c r="Q276" s="214">
        <v>0</v>
      </c>
      <c r="R276" s="214">
        <f>Q276*H276</f>
        <v>0</v>
      </c>
      <c r="S276" s="214">
        <v>0</v>
      </c>
      <c r="T276" s="215">
        <f>S276*H276</f>
        <v>0</v>
      </c>
      <c r="U276" s="38"/>
      <c r="V276" s="38"/>
      <c r="W276" s="38"/>
      <c r="X276" s="38"/>
      <c r="Y276" s="38"/>
      <c r="Z276" s="38"/>
      <c r="AA276" s="38"/>
      <c r="AB276" s="38"/>
      <c r="AC276" s="38"/>
      <c r="AD276" s="38"/>
      <c r="AE276" s="38"/>
      <c r="AR276" s="216" t="s">
        <v>124</v>
      </c>
      <c r="AT276" s="216" t="s">
        <v>119</v>
      </c>
      <c r="AU276" s="216" t="s">
        <v>78</v>
      </c>
      <c r="AY276" s="17" t="s">
        <v>117</v>
      </c>
      <c r="BE276" s="217">
        <f>IF(N276="základní",J276,0)</f>
        <v>0</v>
      </c>
      <c r="BF276" s="217">
        <f>IF(N276="snížená",J276,0)</f>
        <v>0</v>
      </c>
      <c r="BG276" s="217">
        <f>IF(N276="zákl. přenesená",J276,0)</f>
        <v>0</v>
      </c>
      <c r="BH276" s="217">
        <f>IF(N276="sníž. přenesená",J276,0)</f>
        <v>0</v>
      </c>
      <c r="BI276" s="217">
        <f>IF(N276="nulová",J276,0)</f>
        <v>0</v>
      </c>
      <c r="BJ276" s="17" t="s">
        <v>76</v>
      </c>
      <c r="BK276" s="217">
        <f>ROUND(I276*H276,2)</f>
        <v>0</v>
      </c>
      <c r="BL276" s="17" t="s">
        <v>124</v>
      </c>
      <c r="BM276" s="216" t="s">
        <v>444</v>
      </c>
    </row>
    <row r="277" s="13" customFormat="1">
      <c r="A277" s="13"/>
      <c r="B277" s="223"/>
      <c r="C277" s="224"/>
      <c r="D277" s="218" t="s">
        <v>128</v>
      </c>
      <c r="E277" s="225" t="s">
        <v>19</v>
      </c>
      <c r="F277" s="226" t="s">
        <v>445</v>
      </c>
      <c r="G277" s="224"/>
      <c r="H277" s="227">
        <v>600.18499999999995</v>
      </c>
      <c r="I277" s="228"/>
      <c r="J277" s="224"/>
      <c r="K277" s="224"/>
      <c r="L277" s="229"/>
      <c r="M277" s="230"/>
      <c r="N277" s="231"/>
      <c r="O277" s="231"/>
      <c r="P277" s="231"/>
      <c r="Q277" s="231"/>
      <c r="R277" s="231"/>
      <c r="S277" s="231"/>
      <c r="T277" s="232"/>
      <c r="U277" s="13"/>
      <c r="V277" s="13"/>
      <c r="W277" s="13"/>
      <c r="X277" s="13"/>
      <c r="Y277" s="13"/>
      <c r="Z277" s="13"/>
      <c r="AA277" s="13"/>
      <c r="AB277" s="13"/>
      <c r="AC277" s="13"/>
      <c r="AD277" s="13"/>
      <c r="AE277" s="13"/>
      <c r="AT277" s="233" t="s">
        <v>128</v>
      </c>
      <c r="AU277" s="233" t="s">
        <v>78</v>
      </c>
      <c r="AV277" s="13" t="s">
        <v>78</v>
      </c>
      <c r="AW277" s="13" t="s">
        <v>31</v>
      </c>
      <c r="AX277" s="13" t="s">
        <v>76</v>
      </c>
      <c r="AY277" s="233" t="s">
        <v>117</v>
      </c>
    </row>
    <row r="278" s="2" customFormat="1" ht="24.15" customHeight="1">
      <c r="A278" s="38"/>
      <c r="B278" s="39"/>
      <c r="C278" s="205" t="s">
        <v>446</v>
      </c>
      <c r="D278" s="205" t="s">
        <v>119</v>
      </c>
      <c r="E278" s="206" t="s">
        <v>447</v>
      </c>
      <c r="F278" s="207" t="s">
        <v>189</v>
      </c>
      <c r="G278" s="208" t="s">
        <v>182</v>
      </c>
      <c r="H278" s="209">
        <v>1012</v>
      </c>
      <c r="I278" s="210"/>
      <c r="J278" s="211">
        <f>ROUND(I278*H278,2)</f>
        <v>0</v>
      </c>
      <c r="K278" s="207" t="s">
        <v>123</v>
      </c>
      <c r="L278" s="44"/>
      <c r="M278" s="212" t="s">
        <v>19</v>
      </c>
      <c r="N278" s="213" t="s">
        <v>40</v>
      </c>
      <c r="O278" s="84"/>
      <c r="P278" s="214">
        <f>O278*H278</f>
        <v>0</v>
      </c>
      <c r="Q278" s="214">
        <v>0</v>
      </c>
      <c r="R278" s="214">
        <f>Q278*H278</f>
        <v>0</v>
      </c>
      <c r="S278" s="214">
        <v>0</v>
      </c>
      <c r="T278" s="215">
        <f>S278*H278</f>
        <v>0</v>
      </c>
      <c r="U278" s="38"/>
      <c r="V278" s="38"/>
      <c r="W278" s="38"/>
      <c r="X278" s="38"/>
      <c r="Y278" s="38"/>
      <c r="Z278" s="38"/>
      <c r="AA278" s="38"/>
      <c r="AB278" s="38"/>
      <c r="AC278" s="38"/>
      <c r="AD278" s="38"/>
      <c r="AE278" s="38"/>
      <c r="AR278" s="216" t="s">
        <v>124</v>
      </c>
      <c r="AT278" s="216" t="s">
        <v>119</v>
      </c>
      <c r="AU278" s="216" t="s">
        <v>78</v>
      </c>
      <c r="AY278" s="17" t="s">
        <v>117</v>
      </c>
      <c r="BE278" s="217">
        <f>IF(N278="základní",J278,0)</f>
        <v>0</v>
      </c>
      <c r="BF278" s="217">
        <f>IF(N278="snížená",J278,0)</f>
        <v>0</v>
      </c>
      <c r="BG278" s="217">
        <f>IF(N278="zákl. přenesená",J278,0)</f>
        <v>0</v>
      </c>
      <c r="BH278" s="217">
        <f>IF(N278="sníž. přenesená",J278,0)</f>
        <v>0</v>
      </c>
      <c r="BI278" s="217">
        <f>IF(N278="nulová",J278,0)</f>
        <v>0</v>
      </c>
      <c r="BJ278" s="17" t="s">
        <v>76</v>
      </c>
      <c r="BK278" s="217">
        <f>ROUND(I278*H278,2)</f>
        <v>0</v>
      </c>
      <c r="BL278" s="17" t="s">
        <v>124</v>
      </c>
      <c r="BM278" s="216" t="s">
        <v>448</v>
      </c>
    </row>
    <row r="279" s="2" customFormat="1">
      <c r="A279" s="38"/>
      <c r="B279" s="39"/>
      <c r="C279" s="40"/>
      <c r="D279" s="218" t="s">
        <v>126</v>
      </c>
      <c r="E279" s="40"/>
      <c r="F279" s="219" t="s">
        <v>438</v>
      </c>
      <c r="G279" s="40"/>
      <c r="H279" s="40"/>
      <c r="I279" s="220"/>
      <c r="J279" s="40"/>
      <c r="K279" s="40"/>
      <c r="L279" s="44"/>
      <c r="M279" s="221"/>
      <c r="N279" s="222"/>
      <c r="O279" s="84"/>
      <c r="P279" s="84"/>
      <c r="Q279" s="84"/>
      <c r="R279" s="84"/>
      <c r="S279" s="84"/>
      <c r="T279" s="85"/>
      <c r="U279" s="38"/>
      <c r="V279" s="38"/>
      <c r="W279" s="38"/>
      <c r="X279" s="38"/>
      <c r="Y279" s="38"/>
      <c r="Z279" s="38"/>
      <c r="AA279" s="38"/>
      <c r="AB279" s="38"/>
      <c r="AC279" s="38"/>
      <c r="AD279" s="38"/>
      <c r="AE279" s="38"/>
      <c r="AT279" s="17" t="s">
        <v>126</v>
      </c>
      <c r="AU279" s="17" t="s">
        <v>78</v>
      </c>
    </row>
    <row r="280" s="13" customFormat="1">
      <c r="A280" s="13"/>
      <c r="B280" s="223"/>
      <c r="C280" s="224"/>
      <c r="D280" s="218" t="s">
        <v>128</v>
      </c>
      <c r="E280" s="225" t="s">
        <v>19</v>
      </c>
      <c r="F280" s="226" t="s">
        <v>449</v>
      </c>
      <c r="G280" s="224"/>
      <c r="H280" s="227">
        <v>1012</v>
      </c>
      <c r="I280" s="228"/>
      <c r="J280" s="224"/>
      <c r="K280" s="224"/>
      <c r="L280" s="229"/>
      <c r="M280" s="255"/>
      <c r="N280" s="256"/>
      <c r="O280" s="256"/>
      <c r="P280" s="256"/>
      <c r="Q280" s="256"/>
      <c r="R280" s="256"/>
      <c r="S280" s="256"/>
      <c r="T280" s="257"/>
      <c r="U280" s="13"/>
      <c r="V280" s="13"/>
      <c r="W280" s="13"/>
      <c r="X280" s="13"/>
      <c r="Y280" s="13"/>
      <c r="Z280" s="13"/>
      <c r="AA280" s="13"/>
      <c r="AB280" s="13"/>
      <c r="AC280" s="13"/>
      <c r="AD280" s="13"/>
      <c r="AE280" s="13"/>
      <c r="AT280" s="233" t="s">
        <v>128</v>
      </c>
      <c r="AU280" s="233" t="s">
        <v>78</v>
      </c>
      <c r="AV280" s="13" t="s">
        <v>78</v>
      </c>
      <c r="AW280" s="13" t="s">
        <v>31</v>
      </c>
      <c r="AX280" s="13" t="s">
        <v>76</v>
      </c>
      <c r="AY280" s="233" t="s">
        <v>117</v>
      </c>
    </row>
    <row r="281" s="2" customFormat="1" ht="6.96" customHeight="1">
      <c r="A281" s="38"/>
      <c r="B281" s="59"/>
      <c r="C281" s="60"/>
      <c r="D281" s="60"/>
      <c r="E281" s="60"/>
      <c r="F281" s="60"/>
      <c r="G281" s="60"/>
      <c r="H281" s="60"/>
      <c r="I281" s="60"/>
      <c r="J281" s="60"/>
      <c r="K281" s="60"/>
      <c r="L281" s="44"/>
      <c r="M281" s="38"/>
      <c r="O281" s="38"/>
      <c r="P281" s="38"/>
      <c r="Q281" s="38"/>
      <c r="R281" s="38"/>
      <c r="S281" s="38"/>
      <c r="T281" s="38"/>
      <c r="U281" s="38"/>
      <c r="V281" s="38"/>
      <c r="W281" s="38"/>
      <c r="X281" s="38"/>
      <c r="Y281" s="38"/>
      <c r="Z281" s="38"/>
      <c r="AA281" s="38"/>
      <c r="AB281" s="38"/>
      <c r="AC281" s="38"/>
      <c r="AD281" s="38"/>
      <c r="AE281" s="38"/>
    </row>
  </sheetData>
  <sheetProtection sheet="1" autoFilter="0" formatColumns="0" formatRows="0" objects="1" scenarios="1" spinCount="100000" saltValue="YKvFn3ppVMTUo/bdrDrd6wb6aKsBLb9f9MOM8LQq9a15ZQkp3p7MkYgSi6vg9WVJkV/rzxvqSXsefBwHhJmw9Q==" hashValue="af72jTniC64L+EGTpR5rrOhuRjdjHfSklFQq5FStZGuxYjs12+oRQSKOx9l9E5PWl6UhgFDJIj/86BMXj1xVEQ==" algorithmName="SHA-512" password="CC35"/>
  <autoFilter ref="C86:K280"/>
  <mergeCells count="9">
    <mergeCell ref="E7:H7"/>
    <mergeCell ref="E9:H9"/>
    <mergeCell ref="E18:H18"/>
    <mergeCell ref="E27:H27"/>
    <mergeCell ref="E48:H48"/>
    <mergeCell ref="E50:H50"/>
    <mergeCell ref="E77:H77"/>
    <mergeCell ref="E79:H7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81</v>
      </c>
    </row>
    <row r="3" s="1" customFormat="1" ht="6.96" customHeight="1">
      <c r="B3" s="129"/>
      <c r="C3" s="130"/>
      <c r="D3" s="130"/>
      <c r="E3" s="130"/>
      <c r="F3" s="130"/>
      <c r="G3" s="130"/>
      <c r="H3" s="130"/>
      <c r="I3" s="130"/>
      <c r="J3" s="130"/>
      <c r="K3" s="130"/>
      <c r="L3" s="20"/>
      <c r="AT3" s="17" t="s">
        <v>78</v>
      </c>
    </row>
    <row r="4" s="1" customFormat="1" ht="24.96" customHeight="1">
      <c r="B4" s="20"/>
      <c r="D4" s="131" t="s">
        <v>87</v>
      </c>
      <c r="L4" s="20"/>
      <c r="M4" s="132" t="s">
        <v>10</v>
      </c>
      <c r="AT4" s="17" t="s">
        <v>4</v>
      </c>
    </row>
    <row r="5" s="1" customFormat="1" ht="6.96" customHeight="1">
      <c r="B5" s="20"/>
      <c r="L5" s="20"/>
    </row>
    <row r="6" s="1" customFormat="1" ht="12" customHeight="1">
      <c r="B6" s="20"/>
      <c r="D6" s="133" t="s">
        <v>16</v>
      </c>
      <c r="L6" s="20"/>
    </row>
    <row r="7" s="1" customFormat="1" ht="16.5" customHeight="1">
      <c r="B7" s="20"/>
      <c r="E7" s="134" t="str">
        <f>'Rekapitulace stavby'!K6</f>
        <v>Klikatá SÚ,č.13279,Praha 5 ( Puchmajerova- OK U Trezovky)</v>
      </c>
      <c r="F7" s="133"/>
      <c r="G7" s="133"/>
      <c r="H7" s="133"/>
      <c r="L7" s="20"/>
    </row>
    <row r="8" s="2" customFormat="1" ht="12" customHeight="1">
      <c r="A8" s="38"/>
      <c r="B8" s="44"/>
      <c r="C8" s="38"/>
      <c r="D8" s="133" t="s">
        <v>88</v>
      </c>
      <c r="E8" s="38"/>
      <c r="F8" s="38"/>
      <c r="G8" s="38"/>
      <c r="H8" s="38"/>
      <c r="I8" s="38"/>
      <c r="J8" s="38"/>
      <c r="K8" s="38"/>
      <c r="L8" s="135"/>
      <c r="S8" s="38"/>
      <c r="T8" s="38"/>
      <c r="U8" s="38"/>
      <c r="V8" s="38"/>
      <c r="W8" s="38"/>
      <c r="X8" s="38"/>
      <c r="Y8" s="38"/>
      <c r="Z8" s="38"/>
      <c r="AA8" s="38"/>
      <c r="AB8" s="38"/>
      <c r="AC8" s="38"/>
      <c r="AD8" s="38"/>
      <c r="AE8" s="38"/>
    </row>
    <row r="9" s="2" customFormat="1" ht="16.5" customHeight="1">
      <c r="A9" s="38"/>
      <c r="B9" s="44"/>
      <c r="C9" s="38"/>
      <c r="D9" s="38"/>
      <c r="E9" s="136" t="s">
        <v>450</v>
      </c>
      <c r="F9" s="38"/>
      <c r="G9" s="38"/>
      <c r="H9" s="38"/>
      <c r="I9" s="38"/>
      <c r="J9" s="38"/>
      <c r="K9" s="38"/>
      <c r="L9" s="135"/>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135"/>
      <c r="S10" s="38"/>
      <c r="T10" s="38"/>
      <c r="U10" s="38"/>
      <c r="V10" s="38"/>
      <c r="W10" s="38"/>
      <c r="X10" s="38"/>
      <c r="Y10" s="38"/>
      <c r="Z10" s="38"/>
      <c r="AA10" s="38"/>
      <c r="AB10" s="38"/>
      <c r="AC10" s="38"/>
      <c r="AD10" s="38"/>
      <c r="AE10" s="38"/>
    </row>
    <row r="11" s="2" customFormat="1" ht="12" customHeight="1">
      <c r="A11" s="38"/>
      <c r="B11" s="44"/>
      <c r="C11" s="38"/>
      <c r="D11" s="133" t="s">
        <v>18</v>
      </c>
      <c r="E11" s="38"/>
      <c r="F11" s="137" t="s">
        <v>19</v>
      </c>
      <c r="G11" s="38"/>
      <c r="H11" s="38"/>
      <c r="I11" s="133" t="s">
        <v>20</v>
      </c>
      <c r="J11" s="137" t="s">
        <v>19</v>
      </c>
      <c r="K11" s="38"/>
      <c r="L11" s="135"/>
      <c r="S11" s="38"/>
      <c r="T11" s="38"/>
      <c r="U11" s="38"/>
      <c r="V11" s="38"/>
      <c r="W11" s="38"/>
      <c r="X11" s="38"/>
      <c r="Y11" s="38"/>
      <c r="Z11" s="38"/>
      <c r="AA11" s="38"/>
      <c r="AB11" s="38"/>
      <c r="AC11" s="38"/>
      <c r="AD11" s="38"/>
      <c r="AE11" s="38"/>
    </row>
    <row r="12" s="2" customFormat="1" ht="12" customHeight="1">
      <c r="A12" s="38"/>
      <c r="B12" s="44"/>
      <c r="C12" s="38"/>
      <c r="D12" s="133" t="s">
        <v>21</v>
      </c>
      <c r="E12" s="38"/>
      <c r="F12" s="137" t="s">
        <v>22</v>
      </c>
      <c r="G12" s="38"/>
      <c r="H12" s="38"/>
      <c r="I12" s="133" t="s">
        <v>23</v>
      </c>
      <c r="J12" s="138" t="str">
        <f>'Rekapitulace stavby'!AN8</f>
        <v>20. 8. 2020</v>
      </c>
      <c r="K12" s="38"/>
      <c r="L12" s="135"/>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135"/>
      <c r="S13" s="38"/>
      <c r="T13" s="38"/>
      <c r="U13" s="38"/>
      <c r="V13" s="38"/>
      <c r="W13" s="38"/>
      <c r="X13" s="38"/>
      <c r="Y13" s="38"/>
      <c r="Z13" s="38"/>
      <c r="AA13" s="38"/>
      <c r="AB13" s="38"/>
      <c r="AC13" s="38"/>
      <c r="AD13" s="38"/>
      <c r="AE13" s="38"/>
    </row>
    <row r="14" s="2" customFormat="1" ht="12" customHeight="1">
      <c r="A14" s="38"/>
      <c r="B14" s="44"/>
      <c r="C14" s="38"/>
      <c r="D14" s="133" t="s">
        <v>25</v>
      </c>
      <c r="E14" s="38"/>
      <c r="F14" s="38"/>
      <c r="G14" s="38"/>
      <c r="H14" s="38"/>
      <c r="I14" s="133" t="s">
        <v>26</v>
      </c>
      <c r="J14" s="137" t="str">
        <f>IF('Rekapitulace stavby'!AN10="","",'Rekapitulace stavby'!AN10)</f>
        <v/>
      </c>
      <c r="K14" s="38"/>
      <c r="L14" s="135"/>
      <c r="S14" s="38"/>
      <c r="T14" s="38"/>
      <c r="U14" s="38"/>
      <c r="V14" s="38"/>
      <c r="W14" s="38"/>
      <c r="X14" s="38"/>
      <c r="Y14" s="38"/>
      <c r="Z14" s="38"/>
      <c r="AA14" s="38"/>
      <c r="AB14" s="38"/>
      <c r="AC14" s="38"/>
      <c r="AD14" s="38"/>
      <c r="AE14" s="38"/>
    </row>
    <row r="15" s="2" customFormat="1" ht="18" customHeight="1">
      <c r="A15" s="38"/>
      <c r="B15" s="44"/>
      <c r="C15" s="38"/>
      <c r="D15" s="38"/>
      <c r="E15" s="137" t="str">
        <f>IF('Rekapitulace stavby'!E11="","",'Rekapitulace stavby'!E11)</f>
        <v xml:space="preserve"> </v>
      </c>
      <c r="F15" s="38"/>
      <c r="G15" s="38"/>
      <c r="H15" s="38"/>
      <c r="I15" s="133" t="s">
        <v>27</v>
      </c>
      <c r="J15" s="137" t="str">
        <f>IF('Rekapitulace stavby'!AN11="","",'Rekapitulace stavby'!AN11)</f>
        <v/>
      </c>
      <c r="K15" s="38"/>
      <c r="L15" s="135"/>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135"/>
      <c r="S16" s="38"/>
      <c r="T16" s="38"/>
      <c r="U16" s="38"/>
      <c r="V16" s="38"/>
      <c r="W16" s="38"/>
      <c r="X16" s="38"/>
      <c r="Y16" s="38"/>
      <c r="Z16" s="38"/>
      <c r="AA16" s="38"/>
      <c r="AB16" s="38"/>
      <c r="AC16" s="38"/>
      <c r="AD16" s="38"/>
      <c r="AE16" s="38"/>
    </row>
    <row r="17" s="2" customFormat="1" ht="12" customHeight="1">
      <c r="A17" s="38"/>
      <c r="B17" s="44"/>
      <c r="C17" s="38"/>
      <c r="D17" s="133" t="s">
        <v>28</v>
      </c>
      <c r="E17" s="38"/>
      <c r="F17" s="38"/>
      <c r="G17" s="38"/>
      <c r="H17" s="38"/>
      <c r="I17" s="133" t="s">
        <v>26</v>
      </c>
      <c r="J17" s="33" t="str">
        <f>'Rekapitulace stavby'!AN13</f>
        <v>Vyplň údaj</v>
      </c>
      <c r="K17" s="38"/>
      <c r="L17" s="135"/>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37"/>
      <c r="G18" s="137"/>
      <c r="H18" s="137"/>
      <c r="I18" s="133" t="s">
        <v>27</v>
      </c>
      <c r="J18" s="33" t="str">
        <f>'Rekapitulace stavby'!AN14</f>
        <v>Vyplň údaj</v>
      </c>
      <c r="K18" s="38"/>
      <c r="L18" s="135"/>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135"/>
      <c r="S19" s="38"/>
      <c r="T19" s="38"/>
      <c r="U19" s="38"/>
      <c r="V19" s="38"/>
      <c r="W19" s="38"/>
      <c r="X19" s="38"/>
      <c r="Y19" s="38"/>
      <c r="Z19" s="38"/>
      <c r="AA19" s="38"/>
      <c r="AB19" s="38"/>
      <c r="AC19" s="38"/>
      <c r="AD19" s="38"/>
      <c r="AE19" s="38"/>
    </row>
    <row r="20" s="2" customFormat="1" ht="12" customHeight="1">
      <c r="A20" s="38"/>
      <c r="B20" s="44"/>
      <c r="C20" s="38"/>
      <c r="D20" s="133" t="s">
        <v>30</v>
      </c>
      <c r="E20" s="38"/>
      <c r="F20" s="38"/>
      <c r="G20" s="38"/>
      <c r="H20" s="38"/>
      <c r="I20" s="133" t="s">
        <v>26</v>
      </c>
      <c r="J20" s="137" t="str">
        <f>IF('Rekapitulace stavby'!AN16="","",'Rekapitulace stavby'!AN16)</f>
        <v/>
      </c>
      <c r="K20" s="38"/>
      <c r="L20" s="135"/>
      <c r="S20" s="38"/>
      <c r="T20" s="38"/>
      <c r="U20" s="38"/>
      <c r="V20" s="38"/>
      <c r="W20" s="38"/>
      <c r="X20" s="38"/>
      <c r="Y20" s="38"/>
      <c r="Z20" s="38"/>
      <c r="AA20" s="38"/>
      <c r="AB20" s="38"/>
      <c r="AC20" s="38"/>
      <c r="AD20" s="38"/>
      <c r="AE20" s="38"/>
    </row>
    <row r="21" s="2" customFormat="1" ht="18" customHeight="1">
      <c r="A21" s="38"/>
      <c r="B21" s="44"/>
      <c r="C21" s="38"/>
      <c r="D21" s="38"/>
      <c r="E21" s="137" t="str">
        <f>IF('Rekapitulace stavby'!E17="","",'Rekapitulace stavby'!E17)</f>
        <v xml:space="preserve"> </v>
      </c>
      <c r="F21" s="38"/>
      <c r="G21" s="38"/>
      <c r="H21" s="38"/>
      <c r="I21" s="133" t="s">
        <v>27</v>
      </c>
      <c r="J21" s="137" t="str">
        <f>IF('Rekapitulace stavby'!AN17="","",'Rekapitulace stavby'!AN17)</f>
        <v/>
      </c>
      <c r="K21" s="38"/>
      <c r="L21" s="135"/>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135"/>
      <c r="S22" s="38"/>
      <c r="T22" s="38"/>
      <c r="U22" s="38"/>
      <c r="V22" s="38"/>
      <c r="W22" s="38"/>
      <c r="X22" s="38"/>
      <c r="Y22" s="38"/>
      <c r="Z22" s="38"/>
      <c r="AA22" s="38"/>
      <c r="AB22" s="38"/>
      <c r="AC22" s="38"/>
      <c r="AD22" s="38"/>
      <c r="AE22" s="38"/>
    </row>
    <row r="23" s="2" customFormat="1" ht="12" customHeight="1">
      <c r="A23" s="38"/>
      <c r="B23" s="44"/>
      <c r="C23" s="38"/>
      <c r="D23" s="133" t="s">
        <v>32</v>
      </c>
      <c r="E23" s="38"/>
      <c r="F23" s="38"/>
      <c r="G23" s="38"/>
      <c r="H23" s="38"/>
      <c r="I23" s="133" t="s">
        <v>26</v>
      </c>
      <c r="J23" s="137" t="str">
        <f>IF('Rekapitulace stavby'!AN19="","",'Rekapitulace stavby'!AN19)</f>
        <v/>
      </c>
      <c r="K23" s="38"/>
      <c r="L23" s="135"/>
      <c r="S23" s="38"/>
      <c r="T23" s="38"/>
      <c r="U23" s="38"/>
      <c r="V23" s="38"/>
      <c r="W23" s="38"/>
      <c r="X23" s="38"/>
      <c r="Y23" s="38"/>
      <c r="Z23" s="38"/>
      <c r="AA23" s="38"/>
      <c r="AB23" s="38"/>
      <c r="AC23" s="38"/>
      <c r="AD23" s="38"/>
      <c r="AE23" s="38"/>
    </row>
    <row r="24" s="2" customFormat="1" ht="18" customHeight="1">
      <c r="A24" s="38"/>
      <c r="B24" s="44"/>
      <c r="C24" s="38"/>
      <c r="D24" s="38"/>
      <c r="E24" s="137" t="str">
        <f>IF('Rekapitulace stavby'!E20="","",'Rekapitulace stavby'!E20)</f>
        <v xml:space="preserve"> </v>
      </c>
      <c r="F24" s="38"/>
      <c r="G24" s="38"/>
      <c r="H24" s="38"/>
      <c r="I24" s="133" t="s">
        <v>27</v>
      </c>
      <c r="J24" s="137" t="str">
        <f>IF('Rekapitulace stavby'!AN20="","",'Rekapitulace stavby'!AN20)</f>
        <v/>
      </c>
      <c r="K24" s="38"/>
      <c r="L24" s="135"/>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135"/>
      <c r="S25" s="38"/>
      <c r="T25" s="38"/>
      <c r="U25" s="38"/>
      <c r="V25" s="38"/>
      <c r="W25" s="38"/>
      <c r="X25" s="38"/>
      <c r="Y25" s="38"/>
      <c r="Z25" s="38"/>
      <c r="AA25" s="38"/>
      <c r="AB25" s="38"/>
      <c r="AC25" s="38"/>
      <c r="AD25" s="38"/>
      <c r="AE25" s="38"/>
    </row>
    <row r="26" s="2" customFormat="1" ht="12" customHeight="1">
      <c r="A26" s="38"/>
      <c r="B26" s="44"/>
      <c r="C26" s="38"/>
      <c r="D26" s="133" t="s">
        <v>33</v>
      </c>
      <c r="E26" s="38"/>
      <c r="F26" s="38"/>
      <c r="G26" s="38"/>
      <c r="H26" s="38"/>
      <c r="I26" s="38"/>
      <c r="J26" s="38"/>
      <c r="K26" s="38"/>
      <c r="L26" s="135"/>
      <c r="S26" s="38"/>
      <c r="T26" s="38"/>
      <c r="U26" s="38"/>
      <c r="V26" s="38"/>
      <c r="W26" s="38"/>
      <c r="X26" s="38"/>
      <c r="Y26" s="38"/>
      <c r="Z26" s="38"/>
      <c r="AA26" s="38"/>
      <c r="AB26" s="38"/>
      <c r="AC26" s="38"/>
      <c r="AD26" s="38"/>
      <c r="AE26" s="38"/>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8"/>
      <c r="B28" s="44"/>
      <c r="C28" s="38"/>
      <c r="D28" s="38"/>
      <c r="E28" s="38"/>
      <c r="F28" s="38"/>
      <c r="G28" s="38"/>
      <c r="H28" s="38"/>
      <c r="I28" s="38"/>
      <c r="J28" s="38"/>
      <c r="K28" s="38"/>
      <c r="L28" s="135"/>
      <c r="S28" s="38"/>
      <c r="T28" s="38"/>
      <c r="U28" s="38"/>
      <c r="V28" s="38"/>
      <c r="W28" s="38"/>
      <c r="X28" s="38"/>
      <c r="Y28" s="38"/>
      <c r="Z28" s="38"/>
      <c r="AA28" s="38"/>
      <c r="AB28" s="38"/>
      <c r="AC28" s="38"/>
      <c r="AD28" s="38"/>
      <c r="AE28" s="38"/>
    </row>
    <row r="29" s="2" customFormat="1" ht="6.96" customHeight="1">
      <c r="A29" s="38"/>
      <c r="B29" s="44"/>
      <c r="C29" s="38"/>
      <c r="D29" s="143"/>
      <c r="E29" s="143"/>
      <c r="F29" s="143"/>
      <c r="G29" s="143"/>
      <c r="H29" s="143"/>
      <c r="I29" s="143"/>
      <c r="J29" s="143"/>
      <c r="K29" s="143"/>
      <c r="L29" s="135"/>
      <c r="S29" s="38"/>
      <c r="T29" s="38"/>
      <c r="U29" s="38"/>
      <c r="V29" s="38"/>
      <c r="W29" s="38"/>
      <c r="X29" s="38"/>
      <c r="Y29" s="38"/>
      <c r="Z29" s="38"/>
      <c r="AA29" s="38"/>
      <c r="AB29" s="38"/>
      <c r="AC29" s="38"/>
      <c r="AD29" s="38"/>
      <c r="AE29" s="38"/>
    </row>
    <row r="30" s="2" customFormat="1" ht="25.44" customHeight="1">
      <c r="A30" s="38"/>
      <c r="B30" s="44"/>
      <c r="C30" s="38"/>
      <c r="D30" s="144" t="s">
        <v>35</v>
      </c>
      <c r="E30" s="38"/>
      <c r="F30" s="38"/>
      <c r="G30" s="38"/>
      <c r="H30" s="38"/>
      <c r="I30" s="38"/>
      <c r="J30" s="145">
        <f>ROUND(J83, 2)</f>
        <v>0</v>
      </c>
      <c r="K30" s="38"/>
      <c r="L30" s="135"/>
      <c r="S30" s="38"/>
      <c r="T30" s="38"/>
      <c r="U30" s="38"/>
      <c r="V30" s="38"/>
      <c r="W30" s="38"/>
      <c r="X30" s="38"/>
      <c r="Y30" s="38"/>
      <c r="Z30" s="38"/>
      <c r="AA30" s="38"/>
      <c r="AB30" s="38"/>
      <c r="AC30" s="38"/>
      <c r="AD30" s="38"/>
      <c r="AE30" s="38"/>
    </row>
    <row r="31" s="2" customFormat="1" ht="6.96" customHeight="1">
      <c r="A31" s="38"/>
      <c r="B31" s="44"/>
      <c r="C31" s="38"/>
      <c r="D31" s="143"/>
      <c r="E31" s="143"/>
      <c r="F31" s="143"/>
      <c r="G31" s="143"/>
      <c r="H31" s="143"/>
      <c r="I31" s="143"/>
      <c r="J31" s="143"/>
      <c r="K31" s="143"/>
      <c r="L31" s="135"/>
      <c r="S31" s="38"/>
      <c r="T31" s="38"/>
      <c r="U31" s="38"/>
      <c r="V31" s="38"/>
      <c r="W31" s="38"/>
      <c r="X31" s="38"/>
      <c r="Y31" s="38"/>
      <c r="Z31" s="38"/>
      <c r="AA31" s="38"/>
      <c r="AB31" s="38"/>
      <c r="AC31" s="38"/>
      <c r="AD31" s="38"/>
      <c r="AE31" s="38"/>
    </row>
    <row r="32" s="2" customFormat="1" ht="14.4" customHeight="1">
      <c r="A32" s="38"/>
      <c r="B32" s="44"/>
      <c r="C32" s="38"/>
      <c r="D32" s="38"/>
      <c r="E32" s="38"/>
      <c r="F32" s="146" t="s">
        <v>37</v>
      </c>
      <c r="G32" s="38"/>
      <c r="H32" s="38"/>
      <c r="I32" s="146" t="s">
        <v>36</v>
      </c>
      <c r="J32" s="146" t="s">
        <v>38</v>
      </c>
      <c r="K32" s="38"/>
      <c r="L32" s="135"/>
      <c r="S32" s="38"/>
      <c r="T32" s="38"/>
      <c r="U32" s="38"/>
      <c r="V32" s="38"/>
      <c r="W32" s="38"/>
      <c r="X32" s="38"/>
      <c r="Y32" s="38"/>
      <c r="Z32" s="38"/>
      <c r="AA32" s="38"/>
      <c r="AB32" s="38"/>
      <c r="AC32" s="38"/>
      <c r="AD32" s="38"/>
      <c r="AE32" s="38"/>
    </row>
    <row r="33" s="2" customFormat="1" ht="14.4" customHeight="1">
      <c r="A33" s="38"/>
      <c r="B33" s="44"/>
      <c r="C33" s="38"/>
      <c r="D33" s="147" t="s">
        <v>39</v>
      </c>
      <c r="E33" s="133" t="s">
        <v>40</v>
      </c>
      <c r="F33" s="148">
        <f>ROUND((SUM(BE83:BE115)),  2)</f>
        <v>0</v>
      </c>
      <c r="G33" s="38"/>
      <c r="H33" s="38"/>
      <c r="I33" s="149">
        <v>0.20999999999999999</v>
      </c>
      <c r="J33" s="148">
        <f>ROUND(((SUM(BE83:BE115))*I33),  2)</f>
        <v>0</v>
      </c>
      <c r="K33" s="38"/>
      <c r="L33" s="135"/>
      <c r="S33" s="38"/>
      <c r="T33" s="38"/>
      <c r="U33" s="38"/>
      <c r="V33" s="38"/>
      <c r="W33" s="38"/>
      <c r="X33" s="38"/>
      <c r="Y33" s="38"/>
      <c r="Z33" s="38"/>
      <c r="AA33" s="38"/>
      <c r="AB33" s="38"/>
      <c r="AC33" s="38"/>
      <c r="AD33" s="38"/>
      <c r="AE33" s="38"/>
    </row>
    <row r="34" s="2" customFormat="1" ht="14.4" customHeight="1">
      <c r="A34" s="38"/>
      <c r="B34" s="44"/>
      <c r="C34" s="38"/>
      <c r="D34" s="38"/>
      <c r="E34" s="133" t="s">
        <v>41</v>
      </c>
      <c r="F34" s="148">
        <f>ROUND((SUM(BF83:BF115)),  2)</f>
        <v>0</v>
      </c>
      <c r="G34" s="38"/>
      <c r="H34" s="38"/>
      <c r="I34" s="149">
        <v>0.14999999999999999</v>
      </c>
      <c r="J34" s="148">
        <f>ROUND(((SUM(BF83:BF115))*I34),  2)</f>
        <v>0</v>
      </c>
      <c r="K34" s="38"/>
      <c r="L34" s="135"/>
      <c r="S34" s="38"/>
      <c r="T34" s="38"/>
      <c r="U34" s="38"/>
      <c r="V34" s="38"/>
      <c r="W34" s="38"/>
      <c r="X34" s="38"/>
      <c r="Y34" s="38"/>
      <c r="Z34" s="38"/>
      <c r="AA34" s="38"/>
      <c r="AB34" s="38"/>
      <c r="AC34" s="38"/>
      <c r="AD34" s="38"/>
      <c r="AE34" s="38"/>
    </row>
    <row r="35" hidden="1" s="2" customFormat="1" ht="14.4" customHeight="1">
      <c r="A35" s="38"/>
      <c r="B35" s="44"/>
      <c r="C35" s="38"/>
      <c r="D35" s="38"/>
      <c r="E35" s="133" t="s">
        <v>42</v>
      </c>
      <c r="F35" s="148">
        <f>ROUND((SUM(BG83:BG115)),  2)</f>
        <v>0</v>
      </c>
      <c r="G35" s="38"/>
      <c r="H35" s="38"/>
      <c r="I35" s="149">
        <v>0.20999999999999999</v>
      </c>
      <c r="J35" s="148">
        <f>0</f>
        <v>0</v>
      </c>
      <c r="K35" s="38"/>
      <c r="L35" s="135"/>
      <c r="S35" s="38"/>
      <c r="T35" s="38"/>
      <c r="U35" s="38"/>
      <c r="V35" s="38"/>
      <c r="W35" s="38"/>
      <c r="X35" s="38"/>
      <c r="Y35" s="38"/>
      <c r="Z35" s="38"/>
      <c r="AA35" s="38"/>
      <c r="AB35" s="38"/>
      <c r="AC35" s="38"/>
      <c r="AD35" s="38"/>
      <c r="AE35" s="38"/>
    </row>
    <row r="36" hidden="1" s="2" customFormat="1" ht="14.4" customHeight="1">
      <c r="A36" s="38"/>
      <c r="B36" s="44"/>
      <c r="C36" s="38"/>
      <c r="D36" s="38"/>
      <c r="E36" s="133" t="s">
        <v>43</v>
      </c>
      <c r="F36" s="148">
        <f>ROUND((SUM(BH83:BH115)),  2)</f>
        <v>0</v>
      </c>
      <c r="G36" s="38"/>
      <c r="H36" s="38"/>
      <c r="I36" s="149">
        <v>0.14999999999999999</v>
      </c>
      <c r="J36" s="148">
        <f>0</f>
        <v>0</v>
      </c>
      <c r="K36" s="38"/>
      <c r="L36" s="135"/>
      <c r="S36" s="38"/>
      <c r="T36" s="38"/>
      <c r="U36" s="38"/>
      <c r="V36" s="38"/>
      <c r="W36" s="38"/>
      <c r="X36" s="38"/>
      <c r="Y36" s="38"/>
      <c r="Z36" s="38"/>
      <c r="AA36" s="38"/>
      <c r="AB36" s="38"/>
      <c r="AC36" s="38"/>
      <c r="AD36" s="38"/>
      <c r="AE36" s="38"/>
    </row>
    <row r="37" hidden="1" s="2" customFormat="1" ht="14.4" customHeight="1">
      <c r="A37" s="38"/>
      <c r="B37" s="44"/>
      <c r="C37" s="38"/>
      <c r="D37" s="38"/>
      <c r="E37" s="133" t="s">
        <v>44</v>
      </c>
      <c r="F37" s="148">
        <f>ROUND((SUM(BI83:BI115)),  2)</f>
        <v>0</v>
      </c>
      <c r="G37" s="38"/>
      <c r="H37" s="38"/>
      <c r="I37" s="149">
        <v>0</v>
      </c>
      <c r="J37" s="148">
        <f>0</f>
        <v>0</v>
      </c>
      <c r="K37" s="38"/>
      <c r="L37" s="135"/>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135"/>
      <c r="S38" s="38"/>
      <c r="T38" s="38"/>
      <c r="U38" s="38"/>
      <c r="V38" s="38"/>
      <c r="W38" s="38"/>
      <c r="X38" s="38"/>
      <c r="Y38" s="38"/>
      <c r="Z38" s="38"/>
      <c r="AA38" s="38"/>
      <c r="AB38" s="38"/>
      <c r="AC38" s="38"/>
      <c r="AD38" s="38"/>
      <c r="AE38" s="38"/>
    </row>
    <row r="39" s="2" customFormat="1" ht="25.44" customHeight="1">
      <c r="A39" s="38"/>
      <c r="B39" s="44"/>
      <c r="C39" s="150"/>
      <c r="D39" s="151" t="s">
        <v>45</v>
      </c>
      <c r="E39" s="152"/>
      <c r="F39" s="152"/>
      <c r="G39" s="153" t="s">
        <v>46</v>
      </c>
      <c r="H39" s="154" t="s">
        <v>47</v>
      </c>
      <c r="I39" s="152"/>
      <c r="J39" s="155">
        <f>SUM(J30:J37)</f>
        <v>0</v>
      </c>
      <c r="K39" s="156"/>
      <c r="L39" s="135"/>
      <c r="S39" s="38"/>
      <c r="T39" s="38"/>
      <c r="U39" s="38"/>
      <c r="V39" s="38"/>
      <c r="W39" s="38"/>
      <c r="X39" s="38"/>
      <c r="Y39" s="38"/>
      <c r="Z39" s="38"/>
      <c r="AA39" s="38"/>
      <c r="AB39" s="38"/>
      <c r="AC39" s="38"/>
      <c r="AD39" s="38"/>
      <c r="AE39" s="38"/>
    </row>
    <row r="40" s="2" customFormat="1" ht="14.4" customHeight="1">
      <c r="A40" s="38"/>
      <c r="B40" s="157"/>
      <c r="C40" s="158"/>
      <c r="D40" s="158"/>
      <c r="E40" s="158"/>
      <c r="F40" s="158"/>
      <c r="G40" s="158"/>
      <c r="H40" s="158"/>
      <c r="I40" s="158"/>
      <c r="J40" s="158"/>
      <c r="K40" s="158"/>
      <c r="L40" s="135"/>
      <c r="S40" s="38"/>
      <c r="T40" s="38"/>
      <c r="U40" s="38"/>
      <c r="V40" s="38"/>
      <c r="W40" s="38"/>
      <c r="X40" s="38"/>
      <c r="Y40" s="38"/>
      <c r="Z40" s="38"/>
      <c r="AA40" s="38"/>
      <c r="AB40" s="38"/>
      <c r="AC40" s="38"/>
      <c r="AD40" s="38"/>
      <c r="AE40" s="38"/>
    </row>
    <row r="44" s="2" customFormat="1" ht="6.96" customHeight="1">
      <c r="A44" s="38"/>
      <c r="B44" s="159"/>
      <c r="C44" s="160"/>
      <c r="D44" s="160"/>
      <c r="E44" s="160"/>
      <c r="F44" s="160"/>
      <c r="G44" s="160"/>
      <c r="H44" s="160"/>
      <c r="I44" s="160"/>
      <c r="J44" s="160"/>
      <c r="K44" s="160"/>
      <c r="L44" s="135"/>
      <c r="S44" s="38"/>
      <c r="T44" s="38"/>
      <c r="U44" s="38"/>
      <c r="V44" s="38"/>
      <c r="W44" s="38"/>
      <c r="X44" s="38"/>
      <c r="Y44" s="38"/>
      <c r="Z44" s="38"/>
      <c r="AA44" s="38"/>
      <c r="AB44" s="38"/>
      <c r="AC44" s="38"/>
      <c r="AD44" s="38"/>
      <c r="AE44" s="38"/>
    </row>
    <row r="45" s="2" customFormat="1" ht="24.96" customHeight="1">
      <c r="A45" s="38"/>
      <c r="B45" s="39"/>
      <c r="C45" s="23" t="s">
        <v>90</v>
      </c>
      <c r="D45" s="40"/>
      <c r="E45" s="40"/>
      <c r="F45" s="40"/>
      <c r="G45" s="40"/>
      <c r="H45" s="40"/>
      <c r="I45" s="40"/>
      <c r="J45" s="40"/>
      <c r="K45" s="40"/>
      <c r="L45" s="135"/>
      <c r="S45" s="38"/>
      <c r="T45" s="38"/>
      <c r="U45" s="38"/>
      <c r="V45" s="38"/>
      <c r="W45" s="38"/>
      <c r="X45" s="38"/>
      <c r="Y45" s="38"/>
      <c r="Z45" s="38"/>
      <c r="AA45" s="38"/>
      <c r="AB45" s="38"/>
      <c r="AC45" s="38"/>
      <c r="AD45" s="38"/>
      <c r="AE45" s="38"/>
    </row>
    <row r="46" s="2" customFormat="1" ht="6.96" customHeight="1">
      <c r="A46" s="38"/>
      <c r="B46" s="39"/>
      <c r="C46" s="40"/>
      <c r="D46" s="40"/>
      <c r="E46" s="40"/>
      <c r="F46" s="40"/>
      <c r="G46" s="40"/>
      <c r="H46" s="40"/>
      <c r="I46" s="40"/>
      <c r="J46" s="40"/>
      <c r="K46" s="40"/>
      <c r="L46" s="135"/>
      <c r="S46" s="38"/>
      <c r="T46" s="38"/>
      <c r="U46" s="38"/>
      <c r="V46" s="38"/>
      <c r="W46" s="38"/>
      <c r="X46" s="38"/>
      <c r="Y46" s="38"/>
      <c r="Z46" s="38"/>
      <c r="AA46" s="38"/>
      <c r="AB46" s="38"/>
      <c r="AC46" s="38"/>
      <c r="AD46" s="38"/>
      <c r="AE46" s="38"/>
    </row>
    <row r="47" s="2" customFormat="1" ht="12" customHeight="1">
      <c r="A47" s="38"/>
      <c r="B47" s="39"/>
      <c r="C47" s="32" t="s">
        <v>16</v>
      </c>
      <c r="D47" s="40"/>
      <c r="E47" s="40"/>
      <c r="F47" s="40"/>
      <c r="G47" s="40"/>
      <c r="H47" s="40"/>
      <c r="I47" s="40"/>
      <c r="J47" s="40"/>
      <c r="K47" s="40"/>
      <c r="L47" s="135"/>
      <c r="S47" s="38"/>
      <c r="T47" s="38"/>
      <c r="U47" s="38"/>
      <c r="V47" s="38"/>
      <c r="W47" s="38"/>
      <c r="X47" s="38"/>
      <c r="Y47" s="38"/>
      <c r="Z47" s="38"/>
      <c r="AA47" s="38"/>
      <c r="AB47" s="38"/>
      <c r="AC47" s="38"/>
      <c r="AD47" s="38"/>
      <c r="AE47" s="38"/>
    </row>
    <row r="48" s="2" customFormat="1" ht="16.5" customHeight="1">
      <c r="A48" s="38"/>
      <c r="B48" s="39"/>
      <c r="C48" s="40"/>
      <c r="D48" s="40"/>
      <c r="E48" s="161" t="str">
        <f>E7</f>
        <v>Klikatá SÚ,č.13279,Praha 5 ( Puchmajerova- OK U Trezovky)</v>
      </c>
      <c r="F48" s="32"/>
      <c r="G48" s="32"/>
      <c r="H48" s="32"/>
      <c r="I48" s="40"/>
      <c r="J48" s="40"/>
      <c r="K48" s="40"/>
      <c r="L48" s="135"/>
      <c r="S48" s="38"/>
      <c r="T48" s="38"/>
      <c r="U48" s="38"/>
      <c r="V48" s="38"/>
      <c r="W48" s="38"/>
      <c r="X48" s="38"/>
      <c r="Y48" s="38"/>
      <c r="Z48" s="38"/>
      <c r="AA48" s="38"/>
      <c r="AB48" s="38"/>
      <c r="AC48" s="38"/>
      <c r="AD48" s="38"/>
      <c r="AE48" s="38"/>
    </row>
    <row r="49" s="2" customFormat="1" ht="12" customHeight="1">
      <c r="A49" s="38"/>
      <c r="B49" s="39"/>
      <c r="C49" s="32" t="s">
        <v>88</v>
      </c>
      <c r="D49" s="40"/>
      <c r="E49" s="40"/>
      <c r="F49" s="40"/>
      <c r="G49" s="40"/>
      <c r="H49" s="40"/>
      <c r="I49" s="40"/>
      <c r="J49" s="40"/>
      <c r="K49" s="40"/>
      <c r="L49" s="135"/>
      <c r="S49" s="38"/>
      <c r="T49" s="38"/>
      <c r="U49" s="38"/>
      <c r="V49" s="38"/>
      <c r="W49" s="38"/>
      <c r="X49" s="38"/>
      <c r="Y49" s="38"/>
      <c r="Z49" s="38"/>
      <c r="AA49" s="38"/>
      <c r="AB49" s="38"/>
      <c r="AC49" s="38"/>
      <c r="AD49" s="38"/>
      <c r="AE49" s="38"/>
    </row>
    <row r="50" s="2" customFormat="1" ht="16.5" customHeight="1">
      <c r="A50" s="38"/>
      <c r="B50" s="39"/>
      <c r="C50" s="40"/>
      <c r="D50" s="40"/>
      <c r="E50" s="69" t="str">
        <f>E9</f>
        <v>01 - Dopravní opatření</v>
      </c>
      <c r="F50" s="40"/>
      <c r="G50" s="40"/>
      <c r="H50" s="40"/>
      <c r="I50" s="40"/>
      <c r="J50" s="40"/>
      <c r="K50" s="40"/>
      <c r="L50" s="135"/>
      <c r="S50" s="38"/>
      <c r="T50" s="38"/>
      <c r="U50" s="38"/>
      <c r="V50" s="38"/>
      <c r="W50" s="38"/>
      <c r="X50" s="38"/>
      <c r="Y50" s="38"/>
      <c r="Z50" s="38"/>
      <c r="AA50" s="38"/>
      <c r="AB50" s="38"/>
      <c r="AC50" s="38"/>
      <c r="AD50" s="38"/>
      <c r="AE50" s="38"/>
    </row>
    <row r="51" s="2" customFormat="1" ht="6.96" customHeight="1">
      <c r="A51" s="38"/>
      <c r="B51" s="39"/>
      <c r="C51" s="40"/>
      <c r="D51" s="40"/>
      <c r="E51" s="40"/>
      <c r="F51" s="40"/>
      <c r="G51" s="40"/>
      <c r="H51" s="40"/>
      <c r="I51" s="40"/>
      <c r="J51" s="40"/>
      <c r="K51" s="40"/>
      <c r="L51" s="135"/>
      <c r="S51" s="38"/>
      <c r="T51" s="38"/>
      <c r="U51" s="38"/>
      <c r="V51" s="38"/>
      <c r="W51" s="38"/>
      <c r="X51" s="38"/>
      <c r="Y51" s="38"/>
      <c r="Z51" s="38"/>
      <c r="AA51" s="38"/>
      <c r="AB51" s="38"/>
      <c r="AC51" s="38"/>
      <c r="AD51" s="38"/>
      <c r="AE51" s="38"/>
    </row>
    <row r="52" s="2" customFormat="1" ht="12" customHeight="1">
      <c r="A52" s="38"/>
      <c r="B52" s="39"/>
      <c r="C52" s="32" t="s">
        <v>21</v>
      </c>
      <c r="D52" s="40"/>
      <c r="E52" s="40"/>
      <c r="F52" s="27" t="str">
        <f>F12</f>
        <v xml:space="preserve"> </v>
      </c>
      <c r="G52" s="40"/>
      <c r="H52" s="40"/>
      <c r="I52" s="32" t="s">
        <v>23</v>
      </c>
      <c r="J52" s="72" t="str">
        <f>IF(J12="","",J12)</f>
        <v>20. 8. 2020</v>
      </c>
      <c r="K52" s="40"/>
      <c r="L52" s="135"/>
      <c r="S52" s="38"/>
      <c r="T52" s="38"/>
      <c r="U52" s="38"/>
      <c r="V52" s="38"/>
      <c r="W52" s="38"/>
      <c r="X52" s="38"/>
      <c r="Y52" s="38"/>
      <c r="Z52" s="38"/>
      <c r="AA52" s="38"/>
      <c r="AB52" s="38"/>
      <c r="AC52" s="38"/>
      <c r="AD52" s="38"/>
      <c r="AE52" s="38"/>
    </row>
    <row r="53" s="2" customFormat="1" ht="6.96" customHeight="1">
      <c r="A53" s="38"/>
      <c r="B53" s="39"/>
      <c r="C53" s="40"/>
      <c r="D53" s="40"/>
      <c r="E53" s="40"/>
      <c r="F53" s="40"/>
      <c r="G53" s="40"/>
      <c r="H53" s="40"/>
      <c r="I53" s="40"/>
      <c r="J53" s="40"/>
      <c r="K53" s="40"/>
      <c r="L53" s="135"/>
      <c r="S53" s="38"/>
      <c r="T53" s="38"/>
      <c r="U53" s="38"/>
      <c r="V53" s="38"/>
      <c r="W53" s="38"/>
      <c r="X53" s="38"/>
      <c r="Y53" s="38"/>
      <c r="Z53" s="38"/>
      <c r="AA53" s="38"/>
      <c r="AB53" s="38"/>
      <c r="AC53" s="38"/>
      <c r="AD53" s="38"/>
      <c r="AE53" s="38"/>
    </row>
    <row r="54" s="2" customFormat="1" ht="15.15" customHeight="1">
      <c r="A54" s="38"/>
      <c r="B54" s="39"/>
      <c r="C54" s="32" t="s">
        <v>25</v>
      </c>
      <c r="D54" s="40"/>
      <c r="E54" s="40"/>
      <c r="F54" s="27" t="str">
        <f>E15</f>
        <v xml:space="preserve"> </v>
      </c>
      <c r="G54" s="40"/>
      <c r="H54" s="40"/>
      <c r="I54" s="32" t="s">
        <v>30</v>
      </c>
      <c r="J54" s="36" t="str">
        <f>E21</f>
        <v xml:space="preserve"> </v>
      </c>
      <c r="K54" s="40"/>
      <c r="L54" s="135"/>
      <c r="S54" s="38"/>
      <c r="T54" s="38"/>
      <c r="U54" s="38"/>
      <c r="V54" s="38"/>
      <c r="W54" s="38"/>
      <c r="X54" s="38"/>
      <c r="Y54" s="38"/>
      <c r="Z54" s="38"/>
      <c r="AA54" s="38"/>
      <c r="AB54" s="38"/>
      <c r="AC54" s="38"/>
      <c r="AD54" s="38"/>
      <c r="AE54" s="38"/>
    </row>
    <row r="55" s="2" customFormat="1" ht="15.15" customHeight="1">
      <c r="A55" s="38"/>
      <c r="B55" s="39"/>
      <c r="C55" s="32" t="s">
        <v>28</v>
      </c>
      <c r="D55" s="40"/>
      <c r="E55" s="40"/>
      <c r="F55" s="27" t="str">
        <f>IF(E18="","",E18)</f>
        <v>Vyplň údaj</v>
      </c>
      <c r="G55" s="40"/>
      <c r="H55" s="40"/>
      <c r="I55" s="32" t="s">
        <v>32</v>
      </c>
      <c r="J55" s="36" t="str">
        <f>E24</f>
        <v xml:space="preserve"> </v>
      </c>
      <c r="K55" s="40"/>
      <c r="L55" s="135"/>
      <c r="S55" s="38"/>
      <c r="T55" s="38"/>
      <c r="U55" s="38"/>
      <c r="V55" s="38"/>
      <c r="W55" s="38"/>
      <c r="X55" s="38"/>
      <c r="Y55" s="38"/>
      <c r="Z55" s="38"/>
      <c r="AA55" s="38"/>
      <c r="AB55" s="38"/>
      <c r="AC55" s="38"/>
      <c r="AD55" s="38"/>
      <c r="AE55" s="38"/>
    </row>
    <row r="56" s="2" customFormat="1" ht="10.32" customHeight="1">
      <c r="A56" s="38"/>
      <c r="B56" s="39"/>
      <c r="C56" s="40"/>
      <c r="D56" s="40"/>
      <c r="E56" s="40"/>
      <c r="F56" s="40"/>
      <c r="G56" s="40"/>
      <c r="H56" s="40"/>
      <c r="I56" s="40"/>
      <c r="J56" s="40"/>
      <c r="K56" s="40"/>
      <c r="L56" s="135"/>
      <c r="S56" s="38"/>
      <c r="T56" s="38"/>
      <c r="U56" s="38"/>
      <c r="V56" s="38"/>
      <c r="W56" s="38"/>
      <c r="X56" s="38"/>
      <c r="Y56" s="38"/>
      <c r="Z56" s="38"/>
      <c r="AA56" s="38"/>
      <c r="AB56" s="38"/>
      <c r="AC56" s="38"/>
      <c r="AD56" s="38"/>
      <c r="AE56" s="38"/>
    </row>
    <row r="57" s="2" customFormat="1" ht="29.28" customHeight="1">
      <c r="A57" s="38"/>
      <c r="B57" s="39"/>
      <c r="C57" s="162" t="s">
        <v>91</v>
      </c>
      <c r="D57" s="163"/>
      <c r="E57" s="163"/>
      <c r="F57" s="163"/>
      <c r="G57" s="163"/>
      <c r="H57" s="163"/>
      <c r="I57" s="163"/>
      <c r="J57" s="164" t="s">
        <v>92</v>
      </c>
      <c r="K57" s="163"/>
      <c r="L57" s="135"/>
      <c r="S57" s="38"/>
      <c r="T57" s="38"/>
      <c r="U57" s="38"/>
      <c r="V57" s="38"/>
      <c r="W57" s="38"/>
      <c r="X57" s="38"/>
      <c r="Y57" s="38"/>
      <c r="Z57" s="38"/>
      <c r="AA57" s="38"/>
      <c r="AB57" s="38"/>
      <c r="AC57" s="38"/>
      <c r="AD57" s="38"/>
      <c r="AE57" s="38"/>
    </row>
    <row r="58" s="2" customFormat="1" ht="10.32" customHeight="1">
      <c r="A58" s="38"/>
      <c r="B58" s="39"/>
      <c r="C58" s="40"/>
      <c r="D58" s="40"/>
      <c r="E58" s="40"/>
      <c r="F58" s="40"/>
      <c r="G58" s="40"/>
      <c r="H58" s="40"/>
      <c r="I58" s="40"/>
      <c r="J58" s="40"/>
      <c r="K58" s="40"/>
      <c r="L58" s="135"/>
      <c r="S58" s="38"/>
      <c r="T58" s="38"/>
      <c r="U58" s="38"/>
      <c r="V58" s="38"/>
      <c r="W58" s="38"/>
      <c r="X58" s="38"/>
      <c r="Y58" s="38"/>
      <c r="Z58" s="38"/>
      <c r="AA58" s="38"/>
      <c r="AB58" s="38"/>
      <c r="AC58" s="38"/>
      <c r="AD58" s="38"/>
      <c r="AE58" s="38"/>
    </row>
    <row r="59" s="2" customFormat="1" ht="22.8" customHeight="1">
      <c r="A59" s="38"/>
      <c r="B59" s="39"/>
      <c r="C59" s="165" t="s">
        <v>67</v>
      </c>
      <c r="D59" s="40"/>
      <c r="E59" s="40"/>
      <c r="F59" s="40"/>
      <c r="G59" s="40"/>
      <c r="H59" s="40"/>
      <c r="I59" s="40"/>
      <c r="J59" s="102">
        <f>J83</f>
        <v>0</v>
      </c>
      <c r="K59" s="40"/>
      <c r="L59" s="135"/>
      <c r="S59" s="38"/>
      <c r="T59" s="38"/>
      <c r="U59" s="38"/>
      <c r="V59" s="38"/>
      <c r="W59" s="38"/>
      <c r="X59" s="38"/>
      <c r="Y59" s="38"/>
      <c r="Z59" s="38"/>
      <c r="AA59" s="38"/>
      <c r="AB59" s="38"/>
      <c r="AC59" s="38"/>
      <c r="AD59" s="38"/>
      <c r="AE59" s="38"/>
      <c r="AU59" s="17" t="s">
        <v>93</v>
      </c>
    </row>
    <row r="60" s="9" customFormat="1" ht="24.96" customHeight="1">
      <c r="A60" s="9"/>
      <c r="B60" s="166"/>
      <c r="C60" s="167"/>
      <c r="D60" s="168" t="s">
        <v>94</v>
      </c>
      <c r="E60" s="169"/>
      <c r="F60" s="169"/>
      <c r="G60" s="169"/>
      <c r="H60" s="169"/>
      <c r="I60" s="169"/>
      <c r="J60" s="170">
        <f>J84</f>
        <v>0</v>
      </c>
      <c r="K60" s="167"/>
      <c r="L60" s="171"/>
      <c r="S60" s="9"/>
      <c r="T60" s="9"/>
      <c r="U60" s="9"/>
      <c r="V60" s="9"/>
      <c r="W60" s="9"/>
      <c r="X60" s="9"/>
      <c r="Y60" s="9"/>
      <c r="Z60" s="9"/>
      <c r="AA60" s="9"/>
      <c r="AB60" s="9"/>
      <c r="AC60" s="9"/>
      <c r="AD60" s="9"/>
      <c r="AE60" s="9"/>
    </row>
    <row r="61" s="10" customFormat="1" ht="19.92" customHeight="1">
      <c r="A61" s="10"/>
      <c r="B61" s="172"/>
      <c r="C61" s="173"/>
      <c r="D61" s="174" t="s">
        <v>451</v>
      </c>
      <c r="E61" s="175"/>
      <c r="F61" s="175"/>
      <c r="G61" s="175"/>
      <c r="H61" s="175"/>
      <c r="I61" s="175"/>
      <c r="J61" s="176">
        <f>J85</f>
        <v>0</v>
      </c>
      <c r="K61" s="173"/>
      <c r="L61" s="177"/>
      <c r="S61" s="10"/>
      <c r="T61" s="10"/>
      <c r="U61" s="10"/>
      <c r="V61" s="10"/>
      <c r="W61" s="10"/>
      <c r="X61" s="10"/>
      <c r="Y61" s="10"/>
      <c r="Z61" s="10"/>
      <c r="AA61" s="10"/>
      <c r="AB61" s="10"/>
      <c r="AC61" s="10"/>
      <c r="AD61" s="10"/>
      <c r="AE61" s="10"/>
    </row>
    <row r="62" s="9" customFormat="1" ht="24.96" customHeight="1">
      <c r="A62" s="9"/>
      <c r="B62" s="166"/>
      <c r="C62" s="167"/>
      <c r="D62" s="168" t="s">
        <v>452</v>
      </c>
      <c r="E62" s="169"/>
      <c r="F62" s="169"/>
      <c r="G62" s="169"/>
      <c r="H62" s="169"/>
      <c r="I62" s="169"/>
      <c r="J62" s="170">
        <f>J111</f>
        <v>0</v>
      </c>
      <c r="K62" s="167"/>
      <c r="L62" s="171"/>
      <c r="S62" s="9"/>
      <c r="T62" s="9"/>
      <c r="U62" s="9"/>
      <c r="V62" s="9"/>
      <c r="W62" s="9"/>
      <c r="X62" s="9"/>
      <c r="Y62" s="9"/>
      <c r="Z62" s="9"/>
      <c r="AA62" s="9"/>
      <c r="AB62" s="9"/>
      <c r="AC62" s="9"/>
      <c r="AD62" s="9"/>
      <c r="AE62" s="9"/>
    </row>
    <row r="63" s="10" customFormat="1" ht="19.92" customHeight="1">
      <c r="A63" s="10"/>
      <c r="B63" s="172"/>
      <c r="C63" s="173"/>
      <c r="D63" s="174" t="s">
        <v>453</v>
      </c>
      <c r="E63" s="175"/>
      <c r="F63" s="175"/>
      <c r="G63" s="175"/>
      <c r="H63" s="175"/>
      <c r="I63" s="175"/>
      <c r="J63" s="176">
        <f>J112</f>
        <v>0</v>
      </c>
      <c r="K63" s="173"/>
      <c r="L63" s="177"/>
      <c r="S63" s="10"/>
      <c r="T63" s="10"/>
      <c r="U63" s="10"/>
      <c r="V63" s="10"/>
      <c r="W63" s="10"/>
      <c r="X63" s="10"/>
      <c r="Y63" s="10"/>
      <c r="Z63" s="10"/>
      <c r="AA63" s="10"/>
      <c r="AB63" s="10"/>
      <c r="AC63" s="10"/>
      <c r="AD63" s="10"/>
      <c r="AE63" s="10"/>
    </row>
    <row r="64" s="2" customFormat="1" ht="21.84" customHeight="1">
      <c r="A64" s="38"/>
      <c r="B64" s="39"/>
      <c r="C64" s="40"/>
      <c r="D64" s="40"/>
      <c r="E64" s="40"/>
      <c r="F64" s="40"/>
      <c r="G64" s="40"/>
      <c r="H64" s="40"/>
      <c r="I64" s="40"/>
      <c r="J64" s="40"/>
      <c r="K64" s="40"/>
      <c r="L64" s="135"/>
      <c r="S64" s="38"/>
      <c r="T64" s="38"/>
      <c r="U64" s="38"/>
      <c r="V64" s="38"/>
      <c r="W64" s="38"/>
      <c r="X64" s="38"/>
      <c r="Y64" s="38"/>
      <c r="Z64" s="38"/>
      <c r="AA64" s="38"/>
      <c r="AB64" s="38"/>
      <c r="AC64" s="38"/>
      <c r="AD64" s="38"/>
      <c r="AE64" s="38"/>
    </row>
    <row r="65" s="2" customFormat="1" ht="6.96" customHeight="1">
      <c r="A65" s="38"/>
      <c r="B65" s="59"/>
      <c r="C65" s="60"/>
      <c r="D65" s="60"/>
      <c r="E65" s="60"/>
      <c r="F65" s="60"/>
      <c r="G65" s="60"/>
      <c r="H65" s="60"/>
      <c r="I65" s="60"/>
      <c r="J65" s="60"/>
      <c r="K65" s="60"/>
      <c r="L65" s="135"/>
      <c r="S65" s="38"/>
      <c r="T65" s="38"/>
      <c r="U65" s="38"/>
      <c r="V65" s="38"/>
      <c r="W65" s="38"/>
      <c r="X65" s="38"/>
      <c r="Y65" s="38"/>
      <c r="Z65" s="38"/>
      <c r="AA65" s="38"/>
      <c r="AB65" s="38"/>
      <c r="AC65" s="38"/>
      <c r="AD65" s="38"/>
      <c r="AE65" s="38"/>
    </row>
    <row r="69" s="2" customFormat="1" ht="6.96" customHeight="1">
      <c r="A69" s="38"/>
      <c r="B69" s="61"/>
      <c r="C69" s="62"/>
      <c r="D69" s="62"/>
      <c r="E69" s="62"/>
      <c r="F69" s="62"/>
      <c r="G69" s="62"/>
      <c r="H69" s="62"/>
      <c r="I69" s="62"/>
      <c r="J69" s="62"/>
      <c r="K69" s="62"/>
      <c r="L69" s="135"/>
      <c r="S69" s="38"/>
      <c r="T69" s="38"/>
      <c r="U69" s="38"/>
      <c r="V69" s="38"/>
      <c r="W69" s="38"/>
      <c r="X69" s="38"/>
      <c r="Y69" s="38"/>
      <c r="Z69" s="38"/>
      <c r="AA69" s="38"/>
      <c r="AB69" s="38"/>
      <c r="AC69" s="38"/>
      <c r="AD69" s="38"/>
      <c r="AE69" s="38"/>
    </row>
    <row r="70" s="2" customFormat="1" ht="24.96" customHeight="1">
      <c r="A70" s="38"/>
      <c r="B70" s="39"/>
      <c r="C70" s="23" t="s">
        <v>102</v>
      </c>
      <c r="D70" s="40"/>
      <c r="E70" s="40"/>
      <c r="F70" s="40"/>
      <c r="G70" s="40"/>
      <c r="H70" s="40"/>
      <c r="I70" s="40"/>
      <c r="J70" s="40"/>
      <c r="K70" s="40"/>
      <c r="L70" s="135"/>
      <c r="S70" s="38"/>
      <c r="T70" s="38"/>
      <c r="U70" s="38"/>
      <c r="V70" s="38"/>
      <c r="W70" s="38"/>
      <c r="X70" s="38"/>
      <c r="Y70" s="38"/>
      <c r="Z70" s="38"/>
      <c r="AA70" s="38"/>
      <c r="AB70" s="38"/>
      <c r="AC70" s="38"/>
      <c r="AD70" s="38"/>
      <c r="AE70" s="38"/>
    </row>
    <row r="71" s="2" customFormat="1" ht="6.96" customHeight="1">
      <c r="A71" s="38"/>
      <c r="B71" s="39"/>
      <c r="C71" s="40"/>
      <c r="D71" s="40"/>
      <c r="E71" s="40"/>
      <c r="F71" s="40"/>
      <c r="G71" s="40"/>
      <c r="H71" s="40"/>
      <c r="I71" s="40"/>
      <c r="J71" s="40"/>
      <c r="K71" s="40"/>
      <c r="L71" s="135"/>
      <c r="S71" s="38"/>
      <c r="T71" s="38"/>
      <c r="U71" s="38"/>
      <c r="V71" s="38"/>
      <c r="W71" s="38"/>
      <c r="X71" s="38"/>
      <c r="Y71" s="38"/>
      <c r="Z71" s="38"/>
      <c r="AA71" s="38"/>
      <c r="AB71" s="38"/>
      <c r="AC71" s="38"/>
      <c r="AD71" s="38"/>
      <c r="AE71" s="38"/>
    </row>
    <row r="72" s="2" customFormat="1" ht="12" customHeight="1">
      <c r="A72" s="38"/>
      <c r="B72" s="39"/>
      <c r="C72" s="32" t="s">
        <v>16</v>
      </c>
      <c r="D72" s="40"/>
      <c r="E72" s="40"/>
      <c r="F72" s="40"/>
      <c r="G72" s="40"/>
      <c r="H72" s="40"/>
      <c r="I72" s="40"/>
      <c r="J72" s="40"/>
      <c r="K72" s="40"/>
      <c r="L72" s="135"/>
      <c r="S72" s="38"/>
      <c r="T72" s="38"/>
      <c r="U72" s="38"/>
      <c r="V72" s="38"/>
      <c r="W72" s="38"/>
      <c r="X72" s="38"/>
      <c r="Y72" s="38"/>
      <c r="Z72" s="38"/>
      <c r="AA72" s="38"/>
      <c r="AB72" s="38"/>
      <c r="AC72" s="38"/>
      <c r="AD72" s="38"/>
      <c r="AE72" s="38"/>
    </row>
    <row r="73" s="2" customFormat="1" ht="16.5" customHeight="1">
      <c r="A73" s="38"/>
      <c r="B73" s="39"/>
      <c r="C73" s="40"/>
      <c r="D73" s="40"/>
      <c r="E73" s="161" t="str">
        <f>E7</f>
        <v>Klikatá SÚ,č.13279,Praha 5 ( Puchmajerova- OK U Trezovky)</v>
      </c>
      <c r="F73" s="32"/>
      <c r="G73" s="32"/>
      <c r="H73" s="32"/>
      <c r="I73" s="40"/>
      <c r="J73" s="40"/>
      <c r="K73" s="40"/>
      <c r="L73" s="135"/>
      <c r="S73" s="38"/>
      <c r="T73" s="38"/>
      <c r="U73" s="38"/>
      <c r="V73" s="38"/>
      <c r="W73" s="38"/>
      <c r="X73" s="38"/>
      <c r="Y73" s="38"/>
      <c r="Z73" s="38"/>
      <c r="AA73" s="38"/>
      <c r="AB73" s="38"/>
      <c r="AC73" s="38"/>
      <c r="AD73" s="38"/>
      <c r="AE73" s="38"/>
    </row>
    <row r="74" s="2" customFormat="1" ht="12" customHeight="1">
      <c r="A74" s="38"/>
      <c r="B74" s="39"/>
      <c r="C74" s="32" t="s">
        <v>88</v>
      </c>
      <c r="D74" s="40"/>
      <c r="E74" s="40"/>
      <c r="F74" s="40"/>
      <c r="G74" s="40"/>
      <c r="H74" s="40"/>
      <c r="I74" s="40"/>
      <c r="J74" s="40"/>
      <c r="K74" s="40"/>
      <c r="L74" s="135"/>
      <c r="S74" s="38"/>
      <c r="T74" s="38"/>
      <c r="U74" s="38"/>
      <c r="V74" s="38"/>
      <c r="W74" s="38"/>
      <c r="X74" s="38"/>
      <c r="Y74" s="38"/>
      <c r="Z74" s="38"/>
      <c r="AA74" s="38"/>
      <c r="AB74" s="38"/>
      <c r="AC74" s="38"/>
      <c r="AD74" s="38"/>
      <c r="AE74" s="38"/>
    </row>
    <row r="75" s="2" customFormat="1" ht="16.5" customHeight="1">
      <c r="A75" s="38"/>
      <c r="B75" s="39"/>
      <c r="C75" s="40"/>
      <c r="D75" s="40"/>
      <c r="E75" s="69" t="str">
        <f>E9</f>
        <v>01 - Dopravní opatření</v>
      </c>
      <c r="F75" s="40"/>
      <c r="G75" s="40"/>
      <c r="H75" s="40"/>
      <c r="I75" s="40"/>
      <c r="J75" s="40"/>
      <c r="K75" s="40"/>
      <c r="L75" s="135"/>
      <c r="S75" s="38"/>
      <c r="T75" s="38"/>
      <c r="U75" s="38"/>
      <c r="V75" s="38"/>
      <c r="W75" s="38"/>
      <c r="X75" s="38"/>
      <c r="Y75" s="38"/>
      <c r="Z75" s="38"/>
      <c r="AA75" s="38"/>
      <c r="AB75" s="38"/>
      <c r="AC75" s="38"/>
      <c r="AD75" s="38"/>
      <c r="AE75" s="38"/>
    </row>
    <row r="76" s="2" customFormat="1" ht="6.96" customHeight="1">
      <c r="A76" s="38"/>
      <c r="B76" s="39"/>
      <c r="C76" s="40"/>
      <c r="D76" s="40"/>
      <c r="E76" s="40"/>
      <c r="F76" s="40"/>
      <c r="G76" s="40"/>
      <c r="H76" s="40"/>
      <c r="I76" s="40"/>
      <c r="J76" s="40"/>
      <c r="K76" s="40"/>
      <c r="L76" s="135"/>
      <c r="S76" s="38"/>
      <c r="T76" s="38"/>
      <c r="U76" s="38"/>
      <c r="V76" s="38"/>
      <c r="W76" s="38"/>
      <c r="X76" s="38"/>
      <c r="Y76" s="38"/>
      <c r="Z76" s="38"/>
      <c r="AA76" s="38"/>
      <c r="AB76" s="38"/>
      <c r="AC76" s="38"/>
      <c r="AD76" s="38"/>
      <c r="AE76" s="38"/>
    </row>
    <row r="77" s="2" customFormat="1" ht="12" customHeight="1">
      <c r="A77" s="38"/>
      <c r="B77" s="39"/>
      <c r="C77" s="32" t="s">
        <v>21</v>
      </c>
      <c r="D77" s="40"/>
      <c r="E77" s="40"/>
      <c r="F77" s="27" t="str">
        <f>F12</f>
        <v xml:space="preserve"> </v>
      </c>
      <c r="G77" s="40"/>
      <c r="H77" s="40"/>
      <c r="I77" s="32" t="s">
        <v>23</v>
      </c>
      <c r="J77" s="72" t="str">
        <f>IF(J12="","",J12)</f>
        <v>20. 8. 2020</v>
      </c>
      <c r="K77" s="40"/>
      <c r="L77" s="135"/>
      <c r="S77" s="38"/>
      <c r="T77" s="38"/>
      <c r="U77" s="38"/>
      <c r="V77" s="38"/>
      <c r="W77" s="38"/>
      <c r="X77" s="38"/>
      <c r="Y77" s="38"/>
      <c r="Z77" s="38"/>
      <c r="AA77" s="38"/>
      <c r="AB77" s="38"/>
      <c r="AC77" s="38"/>
      <c r="AD77" s="38"/>
      <c r="AE77" s="38"/>
    </row>
    <row r="78" s="2" customFormat="1" ht="6.96" customHeight="1">
      <c r="A78" s="38"/>
      <c r="B78" s="39"/>
      <c r="C78" s="40"/>
      <c r="D78" s="40"/>
      <c r="E78" s="40"/>
      <c r="F78" s="40"/>
      <c r="G78" s="40"/>
      <c r="H78" s="40"/>
      <c r="I78" s="40"/>
      <c r="J78" s="40"/>
      <c r="K78" s="40"/>
      <c r="L78" s="135"/>
      <c r="S78" s="38"/>
      <c r="T78" s="38"/>
      <c r="U78" s="38"/>
      <c r="V78" s="38"/>
      <c r="W78" s="38"/>
      <c r="X78" s="38"/>
      <c r="Y78" s="38"/>
      <c r="Z78" s="38"/>
      <c r="AA78" s="38"/>
      <c r="AB78" s="38"/>
      <c r="AC78" s="38"/>
      <c r="AD78" s="38"/>
      <c r="AE78" s="38"/>
    </row>
    <row r="79" s="2" customFormat="1" ht="15.15" customHeight="1">
      <c r="A79" s="38"/>
      <c r="B79" s="39"/>
      <c r="C79" s="32" t="s">
        <v>25</v>
      </c>
      <c r="D79" s="40"/>
      <c r="E79" s="40"/>
      <c r="F79" s="27" t="str">
        <f>E15</f>
        <v xml:space="preserve"> </v>
      </c>
      <c r="G79" s="40"/>
      <c r="H79" s="40"/>
      <c r="I79" s="32" t="s">
        <v>30</v>
      </c>
      <c r="J79" s="36" t="str">
        <f>E21</f>
        <v xml:space="preserve"> </v>
      </c>
      <c r="K79" s="40"/>
      <c r="L79" s="135"/>
      <c r="S79" s="38"/>
      <c r="T79" s="38"/>
      <c r="U79" s="38"/>
      <c r="V79" s="38"/>
      <c r="W79" s="38"/>
      <c r="X79" s="38"/>
      <c r="Y79" s="38"/>
      <c r="Z79" s="38"/>
      <c r="AA79" s="38"/>
      <c r="AB79" s="38"/>
      <c r="AC79" s="38"/>
      <c r="AD79" s="38"/>
      <c r="AE79" s="38"/>
    </row>
    <row r="80" s="2" customFormat="1" ht="15.15" customHeight="1">
      <c r="A80" s="38"/>
      <c r="B80" s="39"/>
      <c r="C80" s="32" t="s">
        <v>28</v>
      </c>
      <c r="D80" s="40"/>
      <c r="E80" s="40"/>
      <c r="F80" s="27" t="str">
        <f>IF(E18="","",E18)</f>
        <v>Vyplň údaj</v>
      </c>
      <c r="G80" s="40"/>
      <c r="H80" s="40"/>
      <c r="I80" s="32" t="s">
        <v>32</v>
      </c>
      <c r="J80" s="36" t="str">
        <f>E24</f>
        <v xml:space="preserve"> </v>
      </c>
      <c r="K80" s="40"/>
      <c r="L80" s="135"/>
      <c r="S80" s="38"/>
      <c r="T80" s="38"/>
      <c r="U80" s="38"/>
      <c r="V80" s="38"/>
      <c r="W80" s="38"/>
      <c r="X80" s="38"/>
      <c r="Y80" s="38"/>
      <c r="Z80" s="38"/>
      <c r="AA80" s="38"/>
      <c r="AB80" s="38"/>
      <c r="AC80" s="38"/>
      <c r="AD80" s="38"/>
      <c r="AE80" s="38"/>
    </row>
    <row r="81" s="2" customFormat="1" ht="10.32" customHeight="1">
      <c r="A81" s="38"/>
      <c r="B81" s="39"/>
      <c r="C81" s="40"/>
      <c r="D81" s="40"/>
      <c r="E81" s="40"/>
      <c r="F81" s="40"/>
      <c r="G81" s="40"/>
      <c r="H81" s="40"/>
      <c r="I81" s="40"/>
      <c r="J81" s="40"/>
      <c r="K81" s="40"/>
      <c r="L81" s="135"/>
      <c r="S81" s="38"/>
      <c r="T81" s="38"/>
      <c r="U81" s="38"/>
      <c r="V81" s="38"/>
      <c r="W81" s="38"/>
      <c r="X81" s="38"/>
      <c r="Y81" s="38"/>
      <c r="Z81" s="38"/>
      <c r="AA81" s="38"/>
      <c r="AB81" s="38"/>
      <c r="AC81" s="38"/>
      <c r="AD81" s="38"/>
      <c r="AE81" s="38"/>
    </row>
    <row r="82" s="11" customFormat="1" ht="29.28" customHeight="1">
      <c r="A82" s="178"/>
      <c r="B82" s="179"/>
      <c r="C82" s="180" t="s">
        <v>103</v>
      </c>
      <c r="D82" s="181" t="s">
        <v>54</v>
      </c>
      <c r="E82" s="181" t="s">
        <v>50</v>
      </c>
      <c r="F82" s="181" t="s">
        <v>51</v>
      </c>
      <c r="G82" s="181" t="s">
        <v>104</v>
      </c>
      <c r="H82" s="181" t="s">
        <v>105</v>
      </c>
      <c r="I82" s="181" t="s">
        <v>106</v>
      </c>
      <c r="J82" s="181" t="s">
        <v>92</v>
      </c>
      <c r="K82" s="182" t="s">
        <v>107</v>
      </c>
      <c r="L82" s="183"/>
      <c r="M82" s="92" t="s">
        <v>19</v>
      </c>
      <c r="N82" s="93" t="s">
        <v>39</v>
      </c>
      <c r="O82" s="93" t="s">
        <v>108</v>
      </c>
      <c r="P82" s="93" t="s">
        <v>109</v>
      </c>
      <c r="Q82" s="93" t="s">
        <v>110</v>
      </c>
      <c r="R82" s="93" t="s">
        <v>111</v>
      </c>
      <c r="S82" s="93" t="s">
        <v>112</v>
      </c>
      <c r="T82" s="94" t="s">
        <v>113</v>
      </c>
      <c r="U82" s="178"/>
      <c r="V82" s="178"/>
      <c r="W82" s="178"/>
      <c r="X82" s="178"/>
      <c r="Y82" s="178"/>
      <c r="Z82" s="178"/>
      <c r="AA82" s="178"/>
      <c r="AB82" s="178"/>
      <c r="AC82" s="178"/>
      <c r="AD82" s="178"/>
      <c r="AE82" s="178"/>
    </row>
    <row r="83" s="2" customFormat="1" ht="22.8" customHeight="1">
      <c r="A83" s="38"/>
      <c r="B83" s="39"/>
      <c r="C83" s="99" t="s">
        <v>114</v>
      </c>
      <c r="D83" s="40"/>
      <c r="E83" s="40"/>
      <c r="F83" s="40"/>
      <c r="G83" s="40"/>
      <c r="H83" s="40"/>
      <c r="I83" s="40"/>
      <c r="J83" s="184">
        <f>BK83</f>
        <v>0</v>
      </c>
      <c r="K83" s="40"/>
      <c r="L83" s="44"/>
      <c r="M83" s="95"/>
      <c r="N83" s="185"/>
      <c r="O83" s="96"/>
      <c r="P83" s="186">
        <f>P84+P111</f>
        <v>0</v>
      </c>
      <c r="Q83" s="96"/>
      <c r="R83" s="186">
        <f>R84+R111</f>
        <v>0</v>
      </c>
      <c r="S83" s="96"/>
      <c r="T83" s="187">
        <f>T84+T111</f>
        <v>0</v>
      </c>
      <c r="U83" s="38"/>
      <c r="V83" s="38"/>
      <c r="W83" s="38"/>
      <c r="X83" s="38"/>
      <c r="Y83" s="38"/>
      <c r="Z83" s="38"/>
      <c r="AA83" s="38"/>
      <c r="AB83" s="38"/>
      <c r="AC83" s="38"/>
      <c r="AD83" s="38"/>
      <c r="AE83" s="38"/>
      <c r="AT83" s="17" t="s">
        <v>68</v>
      </c>
      <c r="AU83" s="17" t="s">
        <v>93</v>
      </c>
      <c r="BK83" s="188">
        <f>BK84+BK111</f>
        <v>0</v>
      </c>
    </row>
    <row r="84" s="12" customFormat="1" ht="25.92" customHeight="1">
      <c r="A84" s="12"/>
      <c r="B84" s="189"/>
      <c r="C84" s="190"/>
      <c r="D84" s="191" t="s">
        <v>68</v>
      </c>
      <c r="E84" s="192" t="s">
        <v>115</v>
      </c>
      <c r="F84" s="192" t="s">
        <v>116</v>
      </c>
      <c r="G84" s="190"/>
      <c r="H84" s="190"/>
      <c r="I84" s="193"/>
      <c r="J84" s="194">
        <f>BK84</f>
        <v>0</v>
      </c>
      <c r="K84" s="190"/>
      <c r="L84" s="195"/>
      <c r="M84" s="196"/>
      <c r="N84" s="197"/>
      <c r="O84" s="197"/>
      <c r="P84" s="198">
        <f>P85</f>
        <v>0</v>
      </c>
      <c r="Q84" s="197"/>
      <c r="R84" s="198">
        <f>R85</f>
        <v>0</v>
      </c>
      <c r="S84" s="197"/>
      <c r="T84" s="199">
        <f>T85</f>
        <v>0</v>
      </c>
      <c r="U84" s="12"/>
      <c r="V84" s="12"/>
      <c r="W84" s="12"/>
      <c r="X84" s="12"/>
      <c r="Y84" s="12"/>
      <c r="Z84" s="12"/>
      <c r="AA84" s="12"/>
      <c r="AB84" s="12"/>
      <c r="AC84" s="12"/>
      <c r="AD84" s="12"/>
      <c r="AE84" s="12"/>
      <c r="AR84" s="200" t="s">
        <v>76</v>
      </c>
      <c r="AT84" s="201" t="s">
        <v>68</v>
      </c>
      <c r="AU84" s="201" t="s">
        <v>69</v>
      </c>
      <c r="AY84" s="200" t="s">
        <v>117</v>
      </c>
      <c r="BK84" s="202">
        <f>BK85</f>
        <v>0</v>
      </c>
    </row>
    <row r="85" s="12" customFormat="1" ht="22.8" customHeight="1">
      <c r="A85" s="12"/>
      <c r="B85" s="189"/>
      <c r="C85" s="190"/>
      <c r="D85" s="191" t="s">
        <v>68</v>
      </c>
      <c r="E85" s="203" t="s">
        <v>167</v>
      </c>
      <c r="F85" s="203" t="s">
        <v>454</v>
      </c>
      <c r="G85" s="190"/>
      <c r="H85" s="190"/>
      <c r="I85" s="193"/>
      <c r="J85" s="204">
        <f>BK85</f>
        <v>0</v>
      </c>
      <c r="K85" s="190"/>
      <c r="L85" s="195"/>
      <c r="M85" s="196"/>
      <c r="N85" s="197"/>
      <c r="O85" s="197"/>
      <c r="P85" s="198">
        <f>SUM(P86:P110)</f>
        <v>0</v>
      </c>
      <c r="Q85" s="197"/>
      <c r="R85" s="198">
        <f>SUM(R86:R110)</f>
        <v>0</v>
      </c>
      <c r="S85" s="197"/>
      <c r="T85" s="199">
        <f>SUM(T86:T110)</f>
        <v>0</v>
      </c>
      <c r="U85" s="12"/>
      <c r="V85" s="12"/>
      <c r="W85" s="12"/>
      <c r="X85" s="12"/>
      <c r="Y85" s="12"/>
      <c r="Z85" s="12"/>
      <c r="AA85" s="12"/>
      <c r="AB85" s="12"/>
      <c r="AC85" s="12"/>
      <c r="AD85" s="12"/>
      <c r="AE85" s="12"/>
      <c r="AR85" s="200" t="s">
        <v>76</v>
      </c>
      <c r="AT85" s="201" t="s">
        <v>68</v>
      </c>
      <c r="AU85" s="201" t="s">
        <v>76</v>
      </c>
      <c r="AY85" s="200" t="s">
        <v>117</v>
      </c>
      <c r="BK85" s="202">
        <f>SUM(BK86:BK110)</f>
        <v>0</v>
      </c>
    </row>
    <row r="86" s="2" customFormat="1" ht="14.4" customHeight="1">
      <c r="A86" s="38"/>
      <c r="B86" s="39"/>
      <c r="C86" s="205" t="s">
        <v>76</v>
      </c>
      <c r="D86" s="205" t="s">
        <v>119</v>
      </c>
      <c r="E86" s="206" t="s">
        <v>455</v>
      </c>
      <c r="F86" s="207" t="s">
        <v>456</v>
      </c>
      <c r="G86" s="208" t="s">
        <v>249</v>
      </c>
      <c r="H86" s="209">
        <v>3</v>
      </c>
      <c r="I86" s="210"/>
      <c r="J86" s="211">
        <f>ROUND(I86*H86,2)</f>
        <v>0</v>
      </c>
      <c r="K86" s="207" t="s">
        <v>123</v>
      </c>
      <c r="L86" s="44"/>
      <c r="M86" s="212" t="s">
        <v>19</v>
      </c>
      <c r="N86" s="213" t="s">
        <v>40</v>
      </c>
      <c r="O86" s="84"/>
      <c r="P86" s="214">
        <f>O86*H86</f>
        <v>0</v>
      </c>
      <c r="Q86" s="214">
        <v>0</v>
      </c>
      <c r="R86" s="214">
        <f>Q86*H86</f>
        <v>0</v>
      </c>
      <c r="S86" s="214">
        <v>0</v>
      </c>
      <c r="T86" s="215">
        <f>S86*H86</f>
        <v>0</v>
      </c>
      <c r="U86" s="38"/>
      <c r="V86" s="38"/>
      <c r="W86" s="38"/>
      <c r="X86" s="38"/>
      <c r="Y86" s="38"/>
      <c r="Z86" s="38"/>
      <c r="AA86" s="38"/>
      <c r="AB86" s="38"/>
      <c r="AC86" s="38"/>
      <c r="AD86" s="38"/>
      <c r="AE86" s="38"/>
      <c r="AR86" s="216" t="s">
        <v>124</v>
      </c>
      <c r="AT86" s="216" t="s">
        <v>119</v>
      </c>
      <c r="AU86" s="216" t="s">
        <v>78</v>
      </c>
      <c r="AY86" s="17" t="s">
        <v>117</v>
      </c>
      <c r="BE86" s="217">
        <f>IF(N86="základní",J86,0)</f>
        <v>0</v>
      </c>
      <c r="BF86" s="217">
        <f>IF(N86="snížená",J86,0)</f>
        <v>0</v>
      </c>
      <c r="BG86" s="217">
        <f>IF(N86="zákl. přenesená",J86,0)</f>
        <v>0</v>
      </c>
      <c r="BH86" s="217">
        <f>IF(N86="sníž. přenesená",J86,0)</f>
        <v>0</v>
      </c>
      <c r="BI86" s="217">
        <f>IF(N86="nulová",J86,0)</f>
        <v>0</v>
      </c>
      <c r="BJ86" s="17" t="s">
        <v>76</v>
      </c>
      <c r="BK86" s="217">
        <f>ROUND(I86*H86,2)</f>
        <v>0</v>
      </c>
      <c r="BL86" s="17" t="s">
        <v>124</v>
      </c>
      <c r="BM86" s="216" t="s">
        <v>457</v>
      </c>
    </row>
    <row r="87" s="2" customFormat="1">
      <c r="A87" s="38"/>
      <c r="B87" s="39"/>
      <c r="C87" s="40"/>
      <c r="D87" s="218" t="s">
        <v>126</v>
      </c>
      <c r="E87" s="40"/>
      <c r="F87" s="219" t="s">
        <v>458</v>
      </c>
      <c r="G87" s="40"/>
      <c r="H87" s="40"/>
      <c r="I87" s="220"/>
      <c r="J87" s="40"/>
      <c r="K87" s="40"/>
      <c r="L87" s="44"/>
      <c r="M87" s="221"/>
      <c r="N87" s="222"/>
      <c r="O87" s="84"/>
      <c r="P87" s="84"/>
      <c r="Q87" s="84"/>
      <c r="R87" s="84"/>
      <c r="S87" s="84"/>
      <c r="T87" s="85"/>
      <c r="U87" s="38"/>
      <c r="V87" s="38"/>
      <c r="W87" s="38"/>
      <c r="X87" s="38"/>
      <c r="Y87" s="38"/>
      <c r="Z87" s="38"/>
      <c r="AA87" s="38"/>
      <c r="AB87" s="38"/>
      <c r="AC87" s="38"/>
      <c r="AD87" s="38"/>
      <c r="AE87" s="38"/>
      <c r="AT87" s="17" t="s">
        <v>126</v>
      </c>
      <c r="AU87" s="17" t="s">
        <v>78</v>
      </c>
    </row>
    <row r="88" s="13" customFormat="1">
      <c r="A88" s="13"/>
      <c r="B88" s="223"/>
      <c r="C88" s="224"/>
      <c r="D88" s="218" t="s">
        <v>128</v>
      </c>
      <c r="E88" s="225" t="s">
        <v>19</v>
      </c>
      <c r="F88" s="226" t="s">
        <v>459</v>
      </c>
      <c r="G88" s="224"/>
      <c r="H88" s="227">
        <v>3</v>
      </c>
      <c r="I88" s="228"/>
      <c r="J88" s="224"/>
      <c r="K88" s="224"/>
      <c r="L88" s="229"/>
      <c r="M88" s="230"/>
      <c r="N88" s="231"/>
      <c r="O88" s="231"/>
      <c r="P88" s="231"/>
      <c r="Q88" s="231"/>
      <c r="R88" s="231"/>
      <c r="S88" s="231"/>
      <c r="T88" s="232"/>
      <c r="U88" s="13"/>
      <c r="V88" s="13"/>
      <c r="W88" s="13"/>
      <c r="X88" s="13"/>
      <c r="Y88" s="13"/>
      <c r="Z88" s="13"/>
      <c r="AA88" s="13"/>
      <c r="AB88" s="13"/>
      <c r="AC88" s="13"/>
      <c r="AD88" s="13"/>
      <c r="AE88" s="13"/>
      <c r="AT88" s="233" t="s">
        <v>128</v>
      </c>
      <c r="AU88" s="233" t="s">
        <v>78</v>
      </c>
      <c r="AV88" s="13" t="s">
        <v>78</v>
      </c>
      <c r="AW88" s="13" t="s">
        <v>31</v>
      </c>
      <c r="AX88" s="13" t="s">
        <v>76</v>
      </c>
      <c r="AY88" s="233" t="s">
        <v>117</v>
      </c>
    </row>
    <row r="89" s="2" customFormat="1" ht="24.15" customHeight="1">
      <c r="A89" s="38"/>
      <c r="B89" s="39"/>
      <c r="C89" s="205" t="s">
        <v>78</v>
      </c>
      <c r="D89" s="205" t="s">
        <v>119</v>
      </c>
      <c r="E89" s="206" t="s">
        <v>460</v>
      </c>
      <c r="F89" s="207" t="s">
        <v>461</v>
      </c>
      <c r="G89" s="208" t="s">
        <v>249</v>
      </c>
      <c r="H89" s="209">
        <v>180</v>
      </c>
      <c r="I89" s="210"/>
      <c r="J89" s="211">
        <f>ROUND(I89*H89,2)</f>
        <v>0</v>
      </c>
      <c r="K89" s="207" t="s">
        <v>123</v>
      </c>
      <c r="L89" s="44"/>
      <c r="M89" s="212" t="s">
        <v>19</v>
      </c>
      <c r="N89" s="213" t="s">
        <v>40</v>
      </c>
      <c r="O89" s="84"/>
      <c r="P89" s="214">
        <f>O89*H89</f>
        <v>0</v>
      </c>
      <c r="Q89" s="214">
        <v>0</v>
      </c>
      <c r="R89" s="214">
        <f>Q89*H89</f>
        <v>0</v>
      </c>
      <c r="S89" s="214">
        <v>0</v>
      </c>
      <c r="T89" s="215">
        <f>S89*H89</f>
        <v>0</v>
      </c>
      <c r="U89" s="38"/>
      <c r="V89" s="38"/>
      <c r="W89" s="38"/>
      <c r="X89" s="38"/>
      <c r="Y89" s="38"/>
      <c r="Z89" s="38"/>
      <c r="AA89" s="38"/>
      <c r="AB89" s="38"/>
      <c r="AC89" s="38"/>
      <c r="AD89" s="38"/>
      <c r="AE89" s="38"/>
      <c r="AR89" s="216" t="s">
        <v>124</v>
      </c>
      <c r="AT89" s="216" t="s">
        <v>119</v>
      </c>
      <c r="AU89" s="216" t="s">
        <v>78</v>
      </c>
      <c r="AY89" s="17" t="s">
        <v>117</v>
      </c>
      <c r="BE89" s="217">
        <f>IF(N89="základní",J89,0)</f>
        <v>0</v>
      </c>
      <c r="BF89" s="217">
        <f>IF(N89="snížená",J89,0)</f>
        <v>0</v>
      </c>
      <c r="BG89" s="217">
        <f>IF(N89="zákl. přenesená",J89,0)</f>
        <v>0</v>
      </c>
      <c r="BH89" s="217">
        <f>IF(N89="sníž. přenesená",J89,0)</f>
        <v>0</v>
      </c>
      <c r="BI89" s="217">
        <f>IF(N89="nulová",J89,0)</f>
        <v>0</v>
      </c>
      <c r="BJ89" s="17" t="s">
        <v>76</v>
      </c>
      <c r="BK89" s="217">
        <f>ROUND(I89*H89,2)</f>
        <v>0</v>
      </c>
      <c r="BL89" s="17" t="s">
        <v>124</v>
      </c>
      <c r="BM89" s="216" t="s">
        <v>462</v>
      </c>
    </row>
    <row r="90" s="2" customFormat="1">
      <c r="A90" s="38"/>
      <c r="B90" s="39"/>
      <c r="C90" s="40"/>
      <c r="D90" s="218" t="s">
        <v>126</v>
      </c>
      <c r="E90" s="40"/>
      <c r="F90" s="219" t="s">
        <v>458</v>
      </c>
      <c r="G90" s="40"/>
      <c r="H90" s="40"/>
      <c r="I90" s="220"/>
      <c r="J90" s="40"/>
      <c r="K90" s="40"/>
      <c r="L90" s="44"/>
      <c r="M90" s="221"/>
      <c r="N90" s="222"/>
      <c r="O90" s="84"/>
      <c r="P90" s="84"/>
      <c r="Q90" s="84"/>
      <c r="R90" s="84"/>
      <c r="S90" s="84"/>
      <c r="T90" s="85"/>
      <c r="U90" s="38"/>
      <c r="V90" s="38"/>
      <c r="W90" s="38"/>
      <c r="X90" s="38"/>
      <c r="Y90" s="38"/>
      <c r="Z90" s="38"/>
      <c r="AA90" s="38"/>
      <c r="AB90" s="38"/>
      <c r="AC90" s="38"/>
      <c r="AD90" s="38"/>
      <c r="AE90" s="38"/>
      <c r="AT90" s="17" t="s">
        <v>126</v>
      </c>
      <c r="AU90" s="17" t="s">
        <v>78</v>
      </c>
    </row>
    <row r="91" s="13" customFormat="1">
      <c r="A91" s="13"/>
      <c r="B91" s="223"/>
      <c r="C91" s="224"/>
      <c r="D91" s="218" t="s">
        <v>128</v>
      </c>
      <c r="E91" s="225" t="s">
        <v>19</v>
      </c>
      <c r="F91" s="226" t="s">
        <v>463</v>
      </c>
      <c r="G91" s="224"/>
      <c r="H91" s="227">
        <v>180</v>
      </c>
      <c r="I91" s="228"/>
      <c r="J91" s="224"/>
      <c r="K91" s="224"/>
      <c r="L91" s="229"/>
      <c r="M91" s="230"/>
      <c r="N91" s="231"/>
      <c r="O91" s="231"/>
      <c r="P91" s="231"/>
      <c r="Q91" s="231"/>
      <c r="R91" s="231"/>
      <c r="S91" s="231"/>
      <c r="T91" s="232"/>
      <c r="U91" s="13"/>
      <c r="V91" s="13"/>
      <c r="W91" s="13"/>
      <c r="X91" s="13"/>
      <c r="Y91" s="13"/>
      <c r="Z91" s="13"/>
      <c r="AA91" s="13"/>
      <c r="AB91" s="13"/>
      <c r="AC91" s="13"/>
      <c r="AD91" s="13"/>
      <c r="AE91" s="13"/>
      <c r="AT91" s="233" t="s">
        <v>128</v>
      </c>
      <c r="AU91" s="233" t="s">
        <v>78</v>
      </c>
      <c r="AV91" s="13" t="s">
        <v>78</v>
      </c>
      <c r="AW91" s="13" t="s">
        <v>31</v>
      </c>
      <c r="AX91" s="13" t="s">
        <v>76</v>
      </c>
      <c r="AY91" s="233" t="s">
        <v>117</v>
      </c>
    </row>
    <row r="92" s="2" customFormat="1" ht="14.4" customHeight="1">
      <c r="A92" s="38"/>
      <c r="B92" s="39"/>
      <c r="C92" s="205" t="s">
        <v>134</v>
      </c>
      <c r="D92" s="205" t="s">
        <v>119</v>
      </c>
      <c r="E92" s="206" t="s">
        <v>464</v>
      </c>
      <c r="F92" s="207" t="s">
        <v>465</v>
      </c>
      <c r="G92" s="208" t="s">
        <v>249</v>
      </c>
      <c r="H92" s="209">
        <v>27</v>
      </c>
      <c r="I92" s="210"/>
      <c r="J92" s="211">
        <f>ROUND(I92*H92,2)</f>
        <v>0</v>
      </c>
      <c r="K92" s="207" t="s">
        <v>123</v>
      </c>
      <c r="L92" s="44"/>
      <c r="M92" s="212" t="s">
        <v>19</v>
      </c>
      <c r="N92" s="213" t="s">
        <v>40</v>
      </c>
      <c r="O92" s="84"/>
      <c r="P92" s="214">
        <f>O92*H92</f>
        <v>0</v>
      </c>
      <c r="Q92" s="214">
        <v>0</v>
      </c>
      <c r="R92" s="214">
        <f>Q92*H92</f>
        <v>0</v>
      </c>
      <c r="S92" s="214">
        <v>0</v>
      </c>
      <c r="T92" s="215">
        <f>S92*H92</f>
        <v>0</v>
      </c>
      <c r="U92" s="38"/>
      <c r="V92" s="38"/>
      <c r="W92" s="38"/>
      <c r="X92" s="38"/>
      <c r="Y92" s="38"/>
      <c r="Z92" s="38"/>
      <c r="AA92" s="38"/>
      <c r="AB92" s="38"/>
      <c r="AC92" s="38"/>
      <c r="AD92" s="38"/>
      <c r="AE92" s="38"/>
      <c r="AR92" s="216" t="s">
        <v>124</v>
      </c>
      <c r="AT92" s="216" t="s">
        <v>119</v>
      </c>
      <c r="AU92" s="216" t="s">
        <v>78</v>
      </c>
      <c r="AY92" s="17" t="s">
        <v>117</v>
      </c>
      <c r="BE92" s="217">
        <f>IF(N92="základní",J92,0)</f>
        <v>0</v>
      </c>
      <c r="BF92" s="217">
        <f>IF(N92="snížená",J92,0)</f>
        <v>0</v>
      </c>
      <c r="BG92" s="217">
        <f>IF(N92="zákl. přenesená",J92,0)</f>
        <v>0</v>
      </c>
      <c r="BH92" s="217">
        <f>IF(N92="sníž. přenesená",J92,0)</f>
        <v>0</v>
      </c>
      <c r="BI92" s="217">
        <f>IF(N92="nulová",J92,0)</f>
        <v>0</v>
      </c>
      <c r="BJ92" s="17" t="s">
        <v>76</v>
      </c>
      <c r="BK92" s="217">
        <f>ROUND(I92*H92,2)</f>
        <v>0</v>
      </c>
      <c r="BL92" s="17" t="s">
        <v>124</v>
      </c>
      <c r="BM92" s="216" t="s">
        <v>466</v>
      </c>
    </row>
    <row r="93" s="2" customFormat="1">
      <c r="A93" s="38"/>
      <c r="B93" s="39"/>
      <c r="C93" s="40"/>
      <c r="D93" s="218" t="s">
        <v>126</v>
      </c>
      <c r="E93" s="40"/>
      <c r="F93" s="219" t="s">
        <v>458</v>
      </c>
      <c r="G93" s="40"/>
      <c r="H93" s="40"/>
      <c r="I93" s="220"/>
      <c r="J93" s="40"/>
      <c r="K93" s="40"/>
      <c r="L93" s="44"/>
      <c r="M93" s="221"/>
      <c r="N93" s="222"/>
      <c r="O93" s="84"/>
      <c r="P93" s="84"/>
      <c r="Q93" s="84"/>
      <c r="R93" s="84"/>
      <c r="S93" s="84"/>
      <c r="T93" s="85"/>
      <c r="U93" s="38"/>
      <c r="V93" s="38"/>
      <c r="W93" s="38"/>
      <c r="X93" s="38"/>
      <c r="Y93" s="38"/>
      <c r="Z93" s="38"/>
      <c r="AA93" s="38"/>
      <c r="AB93" s="38"/>
      <c r="AC93" s="38"/>
      <c r="AD93" s="38"/>
      <c r="AE93" s="38"/>
      <c r="AT93" s="17" t="s">
        <v>126</v>
      </c>
      <c r="AU93" s="17" t="s">
        <v>78</v>
      </c>
    </row>
    <row r="94" s="13" customFormat="1">
      <c r="A94" s="13"/>
      <c r="B94" s="223"/>
      <c r="C94" s="224"/>
      <c r="D94" s="218" t="s">
        <v>128</v>
      </c>
      <c r="E94" s="225" t="s">
        <v>19</v>
      </c>
      <c r="F94" s="226" t="s">
        <v>467</v>
      </c>
      <c r="G94" s="224"/>
      <c r="H94" s="227">
        <v>27</v>
      </c>
      <c r="I94" s="228"/>
      <c r="J94" s="224"/>
      <c r="K94" s="224"/>
      <c r="L94" s="229"/>
      <c r="M94" s="230"/>
      <c r="N94" s="231"/>
      <c r="O94" s="231"/>
      <c r="P94" s="231"/>
      <c r="Q94" s="231"/>
      <c r="R94" s="231"/>
      <c r="S94" s="231"/>
      <c r="T94" s="232"/>
      <c r="U94" s="13"/>
      <c r="V94" s="13"/>
      <c r="W94" s="13"/>
      <c r="X94" s="13"/>
      <c r="Y94" s="13"/>
      <c r="Z94" s="13"/>
      <c r="AA94" s="13"/>
      <c r="AB94" s="13"/>
      <c r="AC94" s="13"/>
      <c r="AD94" s="13"/>
      <c r="AE94" s="13"/>
      <c r="AT94" s="233" t="s">
        <v>128</v>
      </c>
      <c r="AU94" s="233" t="s">
        <v>78</v>
      </c>
      <c r="AV94" s="13" t="s">
        <v>78</v>
      </c>
      <c r="AW94" s="13" t="s">
        <v>31</v>
      </c>
      <c r="AX94" s="13" t="s">
        <v>69</v>
      </c>
      <c r="AY94" s="233" t="s">
        <v>117</v>
      </c>
    </row>
    <row r="95" s="14" customFormat="1">
      <c r="A95" s="14"/>
      <c r="B95" s="244"/>
      <c r="C95" s="245"/>
      <c r="D95" s="218" t="s">
        <v>128</v>
      </c>
      <c r="E95" s="246" t="s">
        <v>19</v>
      </c>
      <c r="F95" s="247" t="s">
        <v>193</v>
      </c>
      <c r="G95" s="245"/>
      <c r="H95" s="248">
        <v>27</v>
      </c>
      <c r="I95" s="249"/>
      <c r="J95" s="245"/>
      <c r="K95" s="245"/>
      <c r="L95" s="250"/>
      <c r="M95" s="251"/>
      <c r="N95" s="252"/>
      <c r="O95" s="252"/>
      <c r="P95" s="252"/>
      <c r="Q95" s="252"/>
      <c r="R95" s="252"/>
      <c r="S95" s="252"/>
      <c r="T95" s="253"/>
      <c r="U95" s="14"/>
      <c r="V95" s="14"/>
      <c r="W95" s="14"/>
      <c r="X95" s="14"/>
      <c r="Y95" s="14"/>
      <c r="Z95" s="14"/>
      <c r="AA95" s="14"/>
      <c r="AB95" s="14"/>
      <c r="AC95" s="14"/>
      <c r="AD95" s="14"/>
      <c r="AE95" s="14"/>
      <c r="AT95" s="254" t="s">
        <v>128</v>
      </c>
      <c r="AU95" s="254" t="s">
        <v>78</v>
      </c>
      <c r="AV95" s="14" t="s">
        <v>124</v>
      </c>
      <c r="AW95" s="14" t="s">
        <v>31</v>
      </c>
      <c r="AX95" s="14" t="s">
        <v>76</v>
      </c>
      <c r="AY95" s="254" t="s">
        <v>117</v>
      </c>
    </row>
    <row r="96" s="2" customFormat="1" ht="14.4" customHeight="1">
      <c r="A96" s="38"/>
      <c r="B96" s="39"/>
      <c r="C96" s="205" t="s">
        <v>124</v>
      </c>
      <c r="D96" s="205" t="s">
        <v>119</v>
      </c>
      <c r="E96" s="206" t="s">
        <v>468</v>
      </c>
      <c r="F96" s="207" t="s">
        <v>469</v>
      </c>
      <c r="G96" s="208" t="s">
        <v>249</v>
      </c>
      <c r="H96" s="209">
        <v>5</v>
      </c>
      <c r="I96" s="210"/>
      <c r="J96" s="211">
        <f>ROUND(I96*H96,2)</f>
        <v>0</v>
      </c>
      <c r="K96" s="207" t="s">
        <v>123</v>
      </c>
      <c r="L96" s="44"/>
      <c r="M96" s="212" t="s">
        <v>19</v>
      </c>
      <c r="N96" s="213" t="s">
        <v>40</v>
      </c>
      <c r="O96" s="84"/>
      <c r="P96" s="214">
        <f>O96*H96</f>
        <v>0</v>
      </c>
      <c r="Q96" s="214">
        <v>0</v>
      </c>
      <c r="R96" s="214">
        <f>Q96*H96</f>
        <v>0</v>
      </c>
      <c r="S96" s="214">
        <v>0</v>
      </c>
      <c r="T96" s="215">
        <f>S96*H96</f>
        <v>0</v>
      </c>
      <c r="U96" s="38"/>
      <c r="V96" s="38"/>
      <c r="W96" s="38"/>
      <c r="X96" s="38"/>
      <c r="Y96" s="38"/>
      <c r="Z96" s="38"/>
      <c r="AA96" s="38"/>
      <c r="AB96" s="38"/>
      <c r="AC96" s="38"/>
      <c r="AD96" s="38"/>
      <c r="AE96" s="38"/>
      <c r="AR96" s="216" t="s">
        <v>124</v>
      </c>
      <c r="AT96" s="216" t="s">
        <v>119</v>
      </c>
      <c r="AU96" s="216" t="s">
        <v>78</v>
      </c>
      <c r="AY96" s="17" t="s">
        <v>117</v>
      </c>
      <c r="BE96" s="217">
        <f>IF(N96="základní",J96,0)</f>
        <v>0</v>
      </c>
      <c r="BF96" s="217">
        <f>IF(N96="snížená",J96,0)</f>
        <v>0</v>
      </c>
      <c r="BG96" s="217">
        <f>IF(N96="zákl. přenesená",J96,0)</f>
        <v>0</v>
      </c>
      <c r="BH96" s="217">
        <f>IF(N96="sníž. přenesená",J96,0)</f>
        <v>0</v>
      </c>
      <c r="BI96" s="217">
        <f>IF(N96="nulová",J96,0)</f>
        <v>0</v>
      </c>
      <c r="BJ96" s="17" t="s">
        <v>76</v>
      </c>
      <c r="BK96" s="217">
        <f>ROUND(I96*H96,2)</f>
        <v>0</v>
      </c>
      <c r="BL96" s="17" t="s">
        <v>124</v>
      </c>
      <c r="BM96" s="216" t="s">
        <v>470</v>
      </c>
    </row>
    <row r="97" s="2" customFormat="1">
      <c r="A97" s="38"/>
      <c r="B97" s="39"/>
      <c r="C97" s="40"/>
      <c r="D97" s="218" t="s">
        <v>126</v>
      </c>
      <c r="E97" s="40"/>
      <c r="F97" s="219" t="s">
        <v>458</v>
      </c>
      <c r="G97" s="40"/>
      <c r="H97" s="40"/>
      <c r="I97" s="220"/>
      <c r="J97" s="40"/>
      <c r="K97" s="40"/>
      <c r="L97" s="44"/>
      <c r="M97" s="221"/>
      <c r="N97" s="222"/>
      <c r="O97" s="84"/>
      <c r="P97" s="84"/>
      <c r="Q97" s="84"/>
      <c r="R97" s="84"/>
      <c r="S97" s="84"/>
      <c r="T97" s="85"/>
      <c r="U97" s="38"/>
      <c r="V97" s="38"/>
      <c r="W97" s="38"/>
      <c r="X97" s="38"/>
      <c r="Y97" s="38"/>
      <c r="Z97" s="38"/>
      <c r="AA97" s="38"/>
      <c r="AB97" s="38"/>
      <c r="AC97" s="38"/>
      <c r="AD97" s="38"/>
      <c r="AE97" s="38"/>
      <c r="AT97" s="17" t="s">
        <v>126</v>
      </c>
      <c r="AU97" s="17" t="s">
        <v>78</v>
      </c>
    </row>
    <row r="98" s="13" customFormat="1">
      <c r="A98" s="13"/>
      <c r="B98" s="223"/>
      <c r="C98" s="224"/>
      <c r="D98" s="218" t="s">
        <v>128</v>
      </c>
      <c r="E98" s="225" t="s">
        <v>19</v>
      </c>
      <c r="F98" s="226" t="s">
        <v>471</v>
      </c>
      <c r="G98" s="224"/>
      <c r="H98" s="227">
        <v>5</v>
      </c>
      <c r="I98" s="228"/>
      <c r="J98" s="224"/>
      <c r="K98" s="224"/>
      <c r="L98" s="229"/>
      <c r="M98" s="230"/>
      <c r="N98" s="231"/>
      <c r="O98" s="231"/>
      <c r="P98" s="231"/>
      <c r="Q98" s="231"/>
      <c r="R98" s="231"/>
      <c r="S98" s="231"/>
      <c r="T98" s="232"/>
      <c r="U98" s="13"/>
      <c r="V98" s="13"/>
      <c r="W98" s="13"/>
      <c r="X98" s="13"/>
      <c r="Y98" s="13"/>
      <c r="Z98" s="13"/>
      <c r="AA98" s="13"/>
      <c r="AB98" s="13"/>
      <c r="AC98" s="13"/>
      <c r="AD98" s="13"/>
      <c r="AE98" s="13"/>
      <c r="AT98" s="233" t="s">
        <v>128</v>
      </c>
      <c r="AU98" s="233" t="s">
        <v>78</v>
      </c>
      <c r="AV98" s="13" t="s">
        <v>78</v>
      </c>
      <c r="AW98" s="13" t="s">
        <v>31</v>
      </c>
      <c r="AX98" s="13" t="s">
        <v>76</v>
      </c>
      <c r="AY98" s="233" t="s">
        <v>117</v>
      </c>
    </row>
    <row r="99" s="2" customFormat="1" ht="24.15" customHeight="1">
      <c r="A99" s="38"/>
      <c r="B99" s="39"/>
      <c r="C99" s="205" t="s">
        <v>145</v>
      </c>
      <c r="D99" s="205" t="s">
        <v>119</v>
      </c>
      <c r="E99" s="206" t="s">
        <v>472</v>
      </c>
      <c r="F99" s="207" t="s">
        <v>473</v>
      </c>
      <c r="G99" s="208" t="s">
        <v>249</v>
      </c>
      <c r="H99" s="209">
        <v>1620</v>
      </c>
      <c r="I99" s="210"/>
      <c r="J99" s="211">
        <f>ROUND(I99*H99,2)</f>
        <v>0</v>
      </c>
      <c r="K99" s="207" t="s">
        <v>123</v>
      </c>
      <c r="L99" s="44"/>
      <c r="M99" s="212" t="s">
        <v>19</v>
      </c>
      <c r="N99" s="213" t="s">
        <v>40</v>
      </c>
      <c r="O99" s="84"/>
      <c r="P99" s="214">
        <f>O99*H99</f>
        <v>0</v>
      </c>
      <c r="Q99" s="214">
        <v>0</v>
      </c>
      <c r="R99" s="214">
        <f>Q99*H99</f>
        <v>0</v>
      </c>
      <c r="S99" s="214">
        <v>0</v>
      </c>
      <c r="T99" s="215">
        <f>S99*H99</f>
        <v>0</v>
      </c>
      <c r="U99" s="38"/>
      <c r="V99" s="38"/>
      <c r="W99" s="38"/>
      <c r="X99" s="38"/>
      <c r="Y99" s="38"/>
      <c r="Z99" s="38"/>
      <c r="AA99" s="38"/>
      <c r="AB99" s="38"/>
      <c r="AC99" s="38"/>
      <c r="AD99" s="38"/>
      <c r="AE99" s="38"/>
      <c r="AR99" s="216" t="s">
        <v>124</v>
      </c>
      <c r="AT99" s="216" t="s">
        <v>119</v>
      </c>
      <c r="AU99" s="216" t="s">
        <v>78</v>
      </c>
      <c r="AY99" s="17" t="s">
        <v>117</v>
      </c>
      <c r="BE99" s="217">
        <f>IF(N99="základní",J99,0)</f>
        <v>0</v>
      </c>
      <c r="BF99" s="217">
        <f>IF(N99="snížená",J99,0)</f>
        <v>0</v>
      </c>
      <c r="BG99" s="217">
        <f>IF(N99="zákl. přenesená",J99,0)</f>
        <v>0</v>
      </c>
      <c r="BH99" s="217">
        <f>IF(N99="sníž. přenesená",J99,0)</f>
        <v>0</v>
      </c>
      <c r="BI99" s="217">
        <f>IF(N99="nulová",J99,0)</f>
        <v>0</v>
      </c>
      <c r="BJ99" s="17" t="s">
        <v>76</v>
      </c>
      <c r="BK99" s="217">
        <f>ROUND(I99*H99,2)</f>
        <v>0</v>
      </c>
      <c r="BL99" s="17" t="s">
        <v>124</v>
      </c>
      <c r="BM99" s="216" t="s">
        <v>474</v>
      </c>
    </row>
    <row r="100" s="2" customFormat="1">
      <c r="A100" s="38"/>
      <c r="B100" s="39"/>
      <c r="C100" s="40"/>
      <c r="D100" s="218" t="s">
        <v>126</v>
      </c>
      <c r="E100" s="40"/>
      <c r="F100" s="219" t="s">
        <v>458</v>
      </c>
      <c r="G100" s="40"/>
      <c r="H100" s="40"/>
      <c r="I100" s="220"/>
      <c r="J100" s="40"/>
      <c r="K100" s="40"/>
      <c r="L100" s="44"/>
      <c r="M100" s="221"/>
      <c r="N100" s="222"/>
      <c r="O100" s="84"/>
      <c r="P100" s="84"/>
      <c r="Q100" s="84"/>
      <c r="R100" s="84"/>
      <c r="S100" s="84"/>
      <c r="T100" s="85"/>
      <c r="U100" s="38"/>
      <c r="V100" s="38"/>
      <c r="W100" s="38"/>
      <c r="X100" s="38"/>
      <c r="Y100" s="38"/>
      <c r="Z100" s="38"/>
      <c r="AA100" s="38"/>
      <c r="AB100" s="38"/>
      <c r="AC100" s="38"/>
      <c r="AD100" s="38"/>
      <c r="AE100" s="38"/>
      <c r="AT100" s="17" t="s">
        <v>126</v>
      </c>
      <c r="AU100" s="17" t="s">
        <v>78</v>
      </c>
    </row>
    <row r="101" s="13" customFormat="1">
      <c r="A101" s="13"/>
      <c r="B101" s="223"/>
      <c r="C101" s="224"/>
      <c r="D101" s="218" t="s">
        <v>128</v>
      </c>
      <c r="E101" s="225" t="s">
        <v>19</v>
      </c>
      <c r="F101" s="226" t="s">
        <v>475</v>
      </c>
      <c r="G101" s="224"/>
      <c r="H101" s="227">
        <v>1620</v>
      </c>
      <c r="I101" s="228"/>
      <c r="J101" s="224"/>
      <c r="K101" s="224"/>
      <c r="L101" s="229"/>
      <c r="M101" s="230"/>
      <c r="N101" s="231"/>
      <c r="O101" s="231"/>
      <c r="P101" s="231"/>
      <c r="Q101" s="231"/>
      <c r="R101" s="231"/>
      <c r="S101" s="231"/>
      <c r="T101" s="232"/>
      <c r="U101" s="13"/>
      <c r="V101" s="13"/>
      <c r="W101" s="13"/>
      <c r="X101" s="13"/>
      <c r="Y101" s="13"/>
      <c r="Z101" s="13"/>
      <c r="AA101" s="13"/>
      <c r="AB101" s="13"/>
      <c r="AC101" s="13"/>
      <c r="AD101" s="13"/>
      <c r="AE101" s="13"/>
      <c r="AT101" s="233" t="s">
        <v>128</v>
      </c>
      <c r="AU101" s="233" t="s">
        <v>78</v>
      </c>
      <c r="AV101" s="13" t="s">
        <v>78</v>
      </c>
      <c r="AW101" s="13" t="s">
        <v>31</v>
      </c>
      <c r="AX101" s="13" t="s">
        <v>76</v>
      </c>
      <c r="AY101" s="233" t="s">
        <v>117</v>
      </c>
    </row>
    <row r="102" s="2" customFormat="1" ht="24.15" customHeight="1">
      <c r="A102" s="38"/>
      <c r="B102" s="39"/>
      <c r="C102" s="205" t="s">
        <v>150</v>
      </c>
      <c r="D102" s="205" t="s">
        <v>119</v>
      </c>
      <c r="E102" s="206" t="s">
        <v>476</v>
      </c>
      <c r="F102" s="207" t="s">
        <v>477</v>
      </c>
      <c r="G102" s="208" t="s">
        <v>249</v>
      </c>
      <c r="H102" s="209">
        <v>300</v>
      </c>
      <c r="I102" s="210"/>
      <c r="J102" s="211">
        <f>ROUND(I102*H102,2)</f>
        <v>0</v>
      </c>
      <c r="K102" s="207" t="s">
        <v>123</v>
      </c>
      <c r="L102" s="44"/>
      <c r="M102" s="212" t="s">
        <v>19</v>
      </c>
      <c r="N102" s="213" t="s">
        <v>40</v>
      </c>
      <c r="O102" s="84"/>
      <c r="P102" s="214">
        <f>O102*H102</f>
        <v>0</v>
      </c>
      <c r="Q102" s="214">
        <v>0</v>
      </c>
      <c r="R102" s="214">
        <f>Q102*H102</f>
        <v>0</v>
      </c>
      <c r="S102" s="214">
        <v>0</v>
      </c>
      <c r="T102" s="215">
        <f>S102*H102</f>
        <v>0</v>
      </c>
      <c r="U102" s="38"/>
      <c r="V102" s="38"/>
      <c r="W102" s="38"/>
      <c r="X102" s="38"/>
      <c r="Y102" s="38"/>
      <c r="Z102" s="38"/>
      <c r="AA102" s="38"/>
      <c r="AB102" s="38"/>
      <c r="AC102" s="38"/>
      <c r="AD102" s="38"/>
      <c r="AE102" s="38"/>
      <c r="AR102" s="216" t="s">
        <v>124</v>
      </c>
      <c r="AT102" s="216" t="s">
        <v>119</v>
      </c>
      <c r="AU102" s="216" t="s">
        <v>78</v>
      </c>
      <c r="AY102" s="17" t="s">
        <v>117</v>
      </c>
      <c r="BE102" s="217">
        <f>IF(N102="základní",J102,0)</f>
        <v>0</v>
      </c>
      <c r="BF102" s="217">
        <f>IF(N102="snížená",J102,0)</f>
        <v>0</v>
      </c>
      <c r="BG102" s="217">
        <f>IF(N102="zákl. přenesená",J102,0)</f>
        <v>0</v>
      </c>
      <c r="BH102" s="217">
        <f>IF(N102="sníž. přenesená",J102,0)</f>
        <v>0</v>
      </c>
      <c r="BI102" s="217">
        <f>IF(N102="nulová",J102,0)</f>
        <v>0</v>
      </c>
      <c r="BJ102" s="17" t="s">
        <v>76</v>
      </c>
      <c r="BK102" s="217">
        <f>ROUND(I102*H102,2)</f>
        <v>0</v>
      </c>
      <c r="BL102" s="17" t="s">
        <v>124</v>
      </c>
      <c r="BM102" s="216" t="s">
        <v>478</v>
      </c>
    </row>
    <row r="103" s="2" customFormat="1">
      <c r="A103" s="38"/>
      <c r="B103" s="39"/>
      <c r="C103" s="40"/>
      <c r="D103" s="218" t="s">
        <v>126</v>
      </c>
      <c r="E103" s="40"/>
      <c r="F103" s="219" t="s">
        <v>458</v>
      </c>
      <c r="G103" s="40"/>
      <c r="H103" s="40"/>
      <c r="I103" s="220"/>
      <c r="J103" s="40"/>
      <c r="K103" s="40"/>
      <c r="L103" s="44"/>
      <c r="M103" s="221"/>
      <c r="N103" s="222"/>
      <c r="O103" s="84"/>
      <c r="P103" s="84"/>
      <c r="Q103" s="84"/>
      <c r="R103" s="84"/>
      <c r="S103" s="84"/>
      <c r="T103" s="85"/>
      <c r="U103" s="38"/>
      <c r="V103" s="38"/>
      <c r="W103" s="38"/>
      <c r="X103" s="38"/>
      <c r="Y103" s="38"/>
      <c r="Z103" s="38"/>
      <c r="AA103" s="38"/>
      <c r="AB103" s="38"/>
      <c r="AC103" s="38"/>
      <c r="AD103" s="38"/>
      <c r="AE103" s="38"/>
      <c r="AT103" s="17" t="s">
        <v>126</v>
      </c>
      <c r="AU103" s="17" t="s">
        <v>78</v>
      </c>
    </row>
    <row r="104" s="13" customFormat="1">
      <c r="A104" s="13"/>
      <c r="B104" s="223"/>
      <c r="C104" s="224"/>
      <c r="D104" s="218" t="s">
        <v>128</v>
      </c>
      <c r="E104" s="225" t="s">
        <v>19</v>
      </c>
      <c r="F104" s="226" t="s">
        <v>479</v>
      </c>
      <c r="G104" s="224"/>
      <c r="H104" s="227">
        <v>300</v>
      </c>
      <c r="I104" s="228"/>
      <c r="J104" s="224"/>
      <c r="K104" s="224"/>
      <c r="L104" s="229"/>
      <c r="M104" s="230"/>
      <c r="N104" s="231"/>
      <c r="O104" s="231"/>
      <c r="P104" s="231"/>
      <c r="Q104" s="231"/>
      <c r="R104" s="231"/>
      <c r="S104" s="231"/>
      <c r="T104" s="232"/>
      <c r="U104" s="13"/>
      <c r="V104" s="13"/>
      <c r="W104" s="13"/>
      <c r="X104" s="13"/>
      <c r="Y104" s="13"/>
      <c r="Z104" s="13"/>
      <c r="AA104" s="13"/>
      <c r="AB104" s="13"/>
      <c r="AC104" s="13"/>
      <c r="AD104" s="13"/>
      <c r="AE104" s="13"/>
      <c r="AT104" s="233" t="s">
        <v>128</v>
      </c>
      <c r="AU104" s="233" t="s">
        <v>78</v>
      </c>
      <c r="AV104" s="13" t="s">
        <v>78</v>
      </c>
      <c r="AW104" s="13" t="s">
        <v>31</v>
      </c>
      <c r="AX104" s="13" t="s">
        <v>76</v>
      </c>
      <c r="AY104" s="233" t="s">
        <v>117</v>
      </c>
    </row>
    <row r="105" s="2" customFormat="1" ht="14.4" customHeight="1">
      <c r="A105" s="38"/>
      <c r="B105" s="39"/>
      <c r="C105" s="205" t="s">
        <v>157</v>
      </c>
      <c r="D105" s="205" t="s">
        <v>119</v>
      </c>
      <c r="E105" s="206" t="s">
        <v>480</v>
      </c>
      <c r="F105" s="207" t="s">
        <v>481</v>
      </c>
      <c r="G105" s="208" t="s">
        <v>249</v>
      </c>
      <c r="H105" s="209">
        <v>2</v>
      </c>
      <c r="I105" s="210"/>
      <c r="J105" s="211">
        <f>ROUND(I105*H105,2)</f>
        <v>0</v>
      </c>
      <c r="K105" s="207" t="s">
        <v>123</v>
      </c>
      <c r="L105" s="44"/>
      <c r="M105" s="212" t="s">
        <v>19</v>
      </c>
      <c r="N105" s="213" t="s">
        <v>40</v>
      </c>
      <c r="O105" s="84"/>
      <c r="P105" s="214">
        <f>O105*H105</f>
        <v>0</v>
      </c>
      <c r="Q105" s="214">
        <v>0</v>
      </c>
      <c r="R105" s="214">
        <f>Q105*H105</f>
        <v>0</v>
      </c>
      <c r="S105" s="214">
        <v>0</v>
      </c>
      <c r="T105" s="215">
        <f>S105*H105</f>
        <v>0</v>
      </c>
      <c r="U105" s="38"/>
      <c r="V105" s="38"/>
      <c r="W105" s="38"/>
      <c r="X105" s="38"/>
      <c r="Y105" s="38"/>
      <c r="Z105" s="38"/>
      <c r="AA105" s="38"/>
      <c r="AB105" s="38"/>
      <c r="AC105" s="38"/>
      <c r="AD105" s="38"/>
      <c r="AE105" s="38"/>
      <c r="AR105" s="216" t="s">
        <v>124</v>
      </c>
      <c r="AT105" s="216" t="s">
        <v>119</v>
      </c>
      <c r="AU105" s="216" t="s">
        <v>78</v>
      </c>
      <c r="AY105" s="17" t="s">
        <v>117</v>
      </c>
      <c r="BE105" s="217">
        <f>IF(N105="základní",J105,0)</f>
        <v>0</v>
      </c>
      <c r="BF105" s="217">
        <f>IF(N105="snížená",J105,0)</f>
        <v>0</v>
      </c>
      <c r="BG105" s="217">
        <f>IF(N105="zákl. přenesená",J105,0)</f>
        <v>0</v>
      </c>
      <c r="BH105" s="217">
        <f>IF(N105="sníž. přenesená",J105,0)</f>
        <v>0</v>
      </c>
      <c r="BI105" s="217">
        <f>IF(N105="nulová",J105,0)</f>
        <v>0</v>
      </c>
      <c r="BJ105" s="17" t="s">
        <v>76</v>
      </c>
      <c r="BK105" s="217">
        <f>ROUND(I105*H105,2)</f>
        <v>0</v>
      </c>
      <c r="BL105" s="17" t="s">
        <v>124</v>
      </c>
      <c r="BM105" s="216" t="s">
        <v>482</v>
      </c>
    </row>
    <row r="106" s="2" customFormat="1">
      <c r="A106" s="38"/>
      <c r="B106" s="39"/>
      <c r="C106" s="40"/>
      <c r="D106" s="218" t="s">
        <v>126</v>
      </c>
      <c r="E106" s="40"/>
      <c r="F106" s="219" t="s">
        <v>483</v>
      </c>
      <c r="G106" s="40"/>
      <c r="H106" s="40"/>
      <c r="I106" s="220"/>
      <c r="J106" s="40"/>
      <c r="K106" s="40"/>
      <c r="L106" s="44"/>
      <c r="M106" s="221"/>
      <c r="N106" s="222"/>
      <c r="O106" s="84"/>
      <c r="P106" s="84"/>
      <c r="Q106" s="84"/>
      <c r="R106" s="84"/>
      <c r="S106" s="84"/>
      <c r="T106" s="85"/>
      <c r="U106" s="38"/>
      <c r="V106" s="38"/>
      <c r="W106" s="38"/>
      <c r="X106" s="38"/>
      <c r="Y106" s="38"/>
      <c r="Z106" s="38"/>
      <c r="AA106" s="38"/>
      <c r="AB106" s="38"/>
      <c r="AC106" s="38"/>
      <c r="AD106" s="38"/>
      <c r="AE106" s="38"/>
      <c r="AT106" s="17" t="s">
        <v>126</v>
      </c>
      <c r="AU106" s="17" t="s">
        <v>78</v>
      </c>
    </row>
    <row r="107" s="13" customFormat="1">
      <c r="A107" s="13"/>
      <c r="B107" s="223"/>
      <c r="C107" s="224"/>
      <c r="D107" s="218" t="s">
        <v>128</v>
      </c>
      <c r="E107" s="225" t="s">
        <v>19</v>
      </c>
      <c r="F107" s="226" t="s">
        <v>484</v>
      </c>
      <c r="G107" s="224"/>
      <c r="H107" s="227">
        <v>2</v>
      </c>
      <c r="I107" s="228"/>
      <c r="J107" s="224"/>
      <c r="K107" s="224"/>
      <c r="L107" s="229"/>
      <c r="M107" s="230"/>
      <c r="N107" s="231"/>
      <c r="O107" s="231"/>
      <c r="P107" s="231"/>
      <c r="Q107" s="231"/>
      <c r="R107" s="231"/>
      <c r="S107" s="231"/>
      <c r="T107" s="232"/>
      <c r="U107" s="13"/>
      <c r="V107" s="13"/>
      <c r="W107" s="13"/>
      <c r="X107" s="13"/>
      <c r="Y107" s="13"/>
      <c r="Z107" s="13"/>
      <c r="AA107" s="13"/>
      <c r="AB107" s="13"/>
      <c r="AC107" s="13"/>
      <c r="AD107" s="13"/>
      <c r="AE107" s="13"/>
      <c r="AT107" s="233" t="s">
        <v>128</v>
      </c>
      <c r="AU107" s="233" t="s">
        <v>78</v>
      </c>
      <c r="AV107" s="13" t="s">
        <v>78</v>
      </c>
      <c r="AW107" s="13" t="s">
        <v>31</v>
      </c>
      <c r="AX107" s="13" t="s">
        <v>76</v>
      </c>
      <c r="AY107" s="233" t="s">
        <v>117</v>
      </c>
    </row>
    <row r="108" s="2" customFormat="1" ht="24.15" customHeight="1">
      <c r="A108" s="38"/>
      <c r="B108" s="39"/>
      <c r="C108" s="205" t="s">
        <v>162</v>
      </c>
      <c r="D108" s="205" t="s">
        <v>119</v>
      </c>
      <c r="E108" s="206" t="s">
        <v>485</v>
      </c>
      <c r="F108" s="207" t="s">
        <v>486</v>
      </c>
      <c r="G108" s="208" t="s">
        <v>249</v>
      </c>
      <c r="H108" s="209">
        <v>120</v>
      </c>
      <c r="I108" s="210"/>
      <c r="J108" s="211">
        <f>ROUND(I108*H108,2)</f>
        <v>0</v>
      </c>
      <c r="K108" s="207" t="s">
        <v>123</v>
      </c>
      <c r="L108" s="44"/>
      <c r="M108" s="212" t="s">
        <v>19</v>
      </c>
      <c r="N108" s="213" t="s">
        <v>40</v>
      </c>
      <c r="O108" s="84"/>
      <c r="P108" s="214">
        <f>O108*H108</f>
        <v>0</v>
      </c>
      <c r="Q108" s="214">
        <v>0</v>
      </c>
      <c r="R108" s="214">
        <f>Q108*H108</f>
        <v>0</v>
      </c>
      <c r="S108" s="214">
        <v>0</v>
      </c>
      <c r="T108" s="215">
        <f>S108*H108</f>
        <v>0</v>
      </c>
      <c r="U108" s="38"/>
      <c r="V108" s="38"/>
      <c r="W108" s="38"/>
      <c r="X108" s="38"/>
      <c r="Y108" s="38"/>
      <c r="Z108" s="38"/>
      <c r="AA108" s="38"/>
      <c r="AB108" s="38"/>
      <c r="AC108" s="38"/>
      <c r="AD108" s="38"/>
      <c r="AE108" s="38"/>
      <c r="AR108" s="216" t="s">
        <v>124</v>
      </c>
      <c r="AT108" s="216" t="s">
        <v>119</v>
      </c>
      <c r="AU108" s="216" t="s">
        <v>78</v>
      </c>
      <c r="AY108" s="17" t="s">
        <v>117</v>
      </c>
      <c r="BE108" s="217">
        <f>IF(N108="základní",J108,0)</f>
        <v>0</v>
      </c>
      <c r="BF108" s="217">
        <f>IF(N108="snížená",J108,0)</f>
        <v>0</v>
      </c>
      <c r="BG108" s="217">
        <f>IF(N108="zákl. přenesená",J108,0)</f>
        <v>0</v>
      </c>
      <c r="BH108" s="217">
        <f>IF(N108="sníž. přenesená",J108,0)</f>
        <v>0</v>
      </c>
      <c r="BI108" s="217">
        <f>IF(N108="nulová",J108,0)</f>
        <v>0</v>
      </c>
      <c r="BJ108" s="17" t="s">
        <v>76</v>
      </c>
      <c r="BK108" s="217">
        <f>ROUND(I108*H108,2)</f>
        <v>0</v>
      </c>
      <c r="BL108" s="17" t="s">
        <v>124</v>
      </c>
      <c r="BM108" s="216" t="s">
        <v>487</v>
      </c>
    </row>
    <row r="109" s="2" customFormat="1">
      <c r="A109" s="38"/>
      <c r="B109" s="39"/>
      <c r="C109" s="40"/>
      <c r="D109" s="218" t="s">
        <v>126</v>
      </c>
      <c r="E109" s="40"/>
      <c r="F109" s="219" t="s">
        <v>483</v>
      </c>
      <c r="G109" s="40"/>
      <c r="H109" s="40"/>
      <c r="I109" s="220"/>
      <c r="J109" s="40"/>
      <c r="K109" s="40"/>
      <c r="L109" s="44"/>
      <c r="M109" s="221"/>
      <c r="N109" s="222"/>
      <c r="O109" s="84"/>
      <c r="P109" s="84"/>
      <c r="Q109" s="84"/>
      <c r="R109" s="84"/>
      <c r="S109" s="84"/>
      <c r="T109" s="85"/>
      <c r="U109" s="38"/>
      <c r="V109" s="38"/>
      <c r="W109" s="38"/>
      <c r="X109" s="38"/>
      <c r="Y109" s="38"/>
      <c r="Z109" s="38"/>
      <c r="AA109" s="38"/>
      <c r="AB109" s="38"/>
      <c r="AC109" s="38"/>
      <c r="AD109" s="38"/>
      <c r="AE109" s="38"/>
      <c r="AT109" s="17" t="s">
        <v>126</v>
      </c>
      <c r="AU109" s="17" t="s">
        <v>78</v>
      </c>
    </row>
    <row r="110" s="13" customFormat="1">
      <c r="A110" s="13"/>
      <c r="B110" s="223"/>
      <c r="C110" s="224"/>
      <c r="D110" s="218" t="s">
        <v>128</v>
      </c>
      <c r="E110" s="225" t="s">
        <v>19</v>
      </c>
      <c r="F110" s="226" t="s">
        <v>488</v>
      </c>
      <c r="G110" s="224"/>
      <c r="H110" s="227">
        <v>120</v>
      </c>
      <c r="I110" s="228"/>
      <c r="J110" s="224"/>
      <c r="K110" s="224"/>
      <c r="L110" s="229"/>
      <c r="M110" s="230"/>
      <c r="N110" s="231"/>
      <c r="O110" s="231"/>
      <c r="P110" s="231"/>
      <c r="Q110" s="231"/>
      <c r="R110" s="231"/>
      <c r="S110" s="231"/>
      <c r="T110" s="232"/>
      <c r="U110" s="13"/>
      <c r="V110" s="13"/>
      <c r="W110" s="13"/>
      <c r="X110" s="13"/>
      <c r="Y110" s="13"/>
      <c r="Z110" s="13"/>
      <c r="AA110" s="13"/>
      <c r="AB110" s="13"/>
      <c r="AC110" s="13"/>
      <c r="AD110" s="13"/>
      <c r="AE110" s="13"/>
      <c r="AT110" s="233" t="s">
        <v>128</v>
      </c>
      <c r="AU110" s="233" t="s">
        <v>78</v>
      </c>
      <c r="AV110" s="13" t="s">
        <v>78</v>
      </c>
      <c r="AW110" s="13" t="s">
        <v>31</v>
      </c>
      <c r="AX110" s="13" t="s">
        <v>76</v>
      </c>
      <c r="AY110" s="233" t="s">
        <v>117</v>
      </c>
    </row>
    <row r="111" s="12" customFormat="1" ht="25.92" customHeight="1">
      <c r="A111" s="12"/>
      <c r="B111" s="189"/>
      <c r="C111" s="190"/>
      <c r="D111" s="191" t="s">
        <v>68</v>
      </c>
      <c r="E111" s="192" t="s">
        <v>489</v>
      </c>
      <c r="F111" s="192" t="s">
        <v>490</v>
      </c>
      <c r="G111" s="190"/>
      <c r="H111" s="190"/>
      <c r="I111" s="193"/>
      <c r="J111" s="194">
        <f>BK111</f>
        <v>0</v>
      </c>
      <c r="K111" s="190"/>
      <c r="L111" s="195"/>
      <c r="M111" s="196"/>
      <c r="N111" s="197"/>
      <c r="O111" s="197"/>
      <c r="P111" s="198">
        <f>P112</f>
        <v>0</v>
      </c>
      <c r="Q111" s="197"/>
      <c r="R111" s="198">
        <f>R112</f>
        <v>0</v>
      </c>
      <c r="S111" s="197"/>
      <c r="T111" s="199">
        <f>T112</f>
        <v>0</v>
      </c>
      <c r="U111" s="12"/>
      <c r="V111" s="12"/>
      <c r="W111" s="12"/>
      <c r="X111" s="12"/>
      <c r="Y111" s="12"/>
      <c r="Z111" s="12"/>
      <c r="AA111" s="12"/>
      <c r="AB111" s="12"/>
      <c r="AC111" s="12"/>
      <c r="AD111" s="12"/>
      <c r="AE111" s="12"/>
      <c r="AR111" s="200" t="s">
        <v>145</v>
      </c>
      <c r="AT111" s="201" t="s">
        <v>68</v>
      </c>
      <c r="AU111" s="201" t="s">
        <v>69</v>
      </c>
      <c r="AY111" s="200" t="s">
        <v>117</v>
      </c>
      <c r="BK111" s="202">
        <f>BK112</f>
        <v>0</v>
      </c>
    </row>
    <row r="112" s="12" customFormat="1" ht="22.8" customHeight="1">
      <c r="A112" s="12"/>
      <c r="B112" s="189"/>
      <c r="C112" s="190"/>
      <c r="D112" s="191" t="s">
        <v>68</v>
      </c>
      <c r="E112" s="203" t="s">
        <v>491</v>
      </c>
      <c r="F112" s="203" t="s">
        <v>492</v>
      </c>
      <c r="G112" s="190"/>
      <c r="H112" s="190"/>
      <c r="I112" s="193"/>
      <c r="J112" s="204">
        <f>BK112</f>
        <v>0</v>
      </c>
      <c r="K112" s="190"/>
      <c r="L112" s="195"/>
      <c r="M112" s="196"/>
      <c r="N112" s="197"/>
      <c r="O112" s="197"/>
      <c r="P112" s="198">
        <f>SUM(P113:P115)</f>
        <v>0</v>
      </c>
      <c r="Q112" s="197"/>
      <c r="R112" s="198">
        <f>SUM(R113:R115)</f>
        <v>0</v>
      </c>
      <c r="S112" s="197"/>
      <c r="T112" s="199">
        <f>SUM(T113:T115)</f>
        <v>0</v>
      </c>
      <c r="U112" s="12"/>
      <c r="V112" s="12"/>
      <c r="W112" s="12"/>
      <c r="X112" s="12"/>
      <c r="Y112" s="12"/>
      <c r="Z112" s="12"/>
      <c r="AA112" s="12"/>
      <c r="AB112" s="12"/>
      <c r="AC112" s="12"/>
      <c r="AD112" s="12"/>
      <c r="AE112" s="12"/>
      <c r="AR112" s="200" t="s">
        <v>145</v>
      </c>
      <c r="AT112" s="201" t="s">
        <v>68</v>
      </c>
      <c r="AU112" s="201" t="s">
        <v>76</v>
      </c>
      <c r="AY112" s="200" t="s">
        <v>117</v>
      </c>
      <c r="BK112" s="202">
        <f>SUM(BK113:BK115)</f>
        <v>0</v>
      </c>
    </row>
    <row r="113" s="2" customFormat="1" ht="14.4" customHeight="1">
      <c r="A113" s="38"/>
      <c r="B113" s="39"/>
      <c r="C113" s="205" t="s">
        <v>167</v>
      </c>
      <c r="D113" s="205" t="s">
        <v>119</v>
      </c>
      <c r="E113" s="206" t="s">
        <v>493</v>
      </c>
      <c r="F113" s="207" t="s">
        <v>494</v>
      </c>
      <c r="G113" s="208" t="s">
        <v>495</v>
      </c>
      <c r="H113" s="209">
        <v>1</v>
      </c>
      <c r="I113" s="210"/>
      <c r="J113" s="211">
        <f>ROUND(I113*H113,2)</f>
        <v>0</v>
      </c>
      <c r="K113" s="207" t="s">
        <v>137</v>
      </c>
      <c r="L113" s="44"/>
      <c r="M113" s="212" t="s">
        <v>19</v>
      </c>
      <c r="N113" s="213" t="s">
        <v>40</v>
      </c>
      <c r="O113" s="84"/>
      <c r="P113" s="214">
        <f>O113*H113</f>
        <v>0</v>
      </c>
      <c r="Q113" s="214">
        <v>0</v>
      </c>
      <c r="R113" s="214">
        <f>Q113*H113</f>
        <v>0</v>
      </c>
      <c r="S113" s="214">
        <v>0</v>
      </c>
      <c r="T113" s="215">
        <f>S113*H113</f>
        <v>0</v>
      </c>
      <c r="U113" s="38"/>
      <c r="V113" s="38"/>
      <c r="W113" s="38"/>
      <c r="X113" s="38"/>
      <c r="Y113" s="38"/>
      <c r="Z113" s="38"/>
      <c r="AA113" s="38"/>
      <c r="AB113" s="38"/>
      <c r="AC113" s="38"/>
      <c r="AD113" s="38"/>
      <c r="AE113" s="38"/>
      <c r="AR113" s="216" t="s">
        <v>496</v>
      </c>
      <c r="AT113" s="216" t="s">
        <v>119</v>
      </c>
      <c r="AU113" s="216" t="s">
        <v>78</v>
      </c>
      <c r="AY113" s="17" t="s">
        <v>117</v>
      </c>
      <c r="BE113" s="217">
        <f>IF(N113="základní",J113,0)</f>
        <v>0</v>
      </c>
      <c r="BF113" s="217">
        <f>IF(N113="snížená",J113,0)</f>
        <v>0</v>
      </c>
      <c r="BG113" s="217">
        <f>IF(N113="zákl. přenesená",J113,0)</f>
        <v>0</v>
      </c>
      <c r="BH113" s="217">
        <f>IF(N113="sníž. přenesená",J113,0)</f>
        <v>0</v>
      </c>
      <c r="BI113" s="217">
        <f>IF(N113="nulová",J113,0)</f>
        <v>0</v>
      </c>
      <c r="BJ113" s="17" t="s">
        <v>76</v>
      </c>
      <c r="BK113" s="217">
        <f>ROUND(I113*H113,2)</f>
        <v>0</v>
      </c>
      <c r="BL113" s="17" t="s">
        <v>496</v>
      </c>
      <c r="BM113" s="216" t="s">
        <v>497</v>
      </c>
    </row>
    <row r="114" s="13" customFormat="1">
      <c r="A114" s="13"/>
      <c r="B114" s="223"/>
      <c r="C114" s="224"/>
      <c r="D114" s="218" t="s">
        <v>128</v>
      </c>
      <c r="E114" s="225" t="s">
        <v>19</v>
      </c>
      <c r="F114" s="226" t="s">
        <v>498</v>
      </c>
      <c r="G114" s="224"/>
      <c r="H114" s="227">
        <v>1</v>
      </c>
      <c r="I114" s="228"/>
      <c r="J114" s="224"/>
      <c r="K114" s="224"/>
      <c r="L114" s="229"/>
      <c r="M114" s="230"/>
      <c r="N114" s="231"/>
      <c r="O114" s="231"/>
      <c r="P114" s="231"/>
      <c r="Q114" s="231"/>
      <c r="R114" s="231"/>
      <c r="S114" s="231"/>
      <c r="T114" s="232"/>
      <c r="U114" s="13"/>
      <c r="V114" s="13"/>
      <c r="W114" s="13"/>
      <c r="X114" s="13"/>
      <c r="Y114" s="13"/>
      <c r="Z114" s="13"/>
      <c r="AA114" s="13"/>
      <c r="AB114" s="13"/>
      <c r="AC114" s="13"/>
      <c r="AD114" s="13"/>
      <c r="AE114" s="13"/>
      <c r="AT114" s="233" t="s">
        <v>128</v>
      </c>
      <c r="AU114" s="233" t="s">
        <v>78</v>
      </c>
      <c r="AV114" s="13" t="s">
        <v>78</v>
      </c>
      <c r="AW114" s="13" t="s">
        <v>31</v>
      </c>
      <c r="AX114" s="13" t="s">
        <v>69</v>
      </c>
      <c r="AY114" s="233" t="s">
        <v>117</v>
      </c>
    </row>
    <row r="115" s="14" customFormat="1">
      <c r="A115" s="14"/>
      <c r="B115" s="244"/>
      <c r="C115" s="245"/>
      <c r="D115" s="218" t="s">
        <v>128</v>
      </c>
      <c r="E115" s="246" t="s">
        <v>19</v>
      </c>
      <c r="F115" s="247" t="s">
        <v>193</v>
      </c>
      <c r="G115" s="245"/>
      <c r="H115" s="248">
        <v>1</v>
      </c>
      <c r="I115" s="249"/>
      <c r="J115" s="245"/>
      <c r="K115" s="245"/>
      <c r="L115" s="250"/>
      <c r="M115" s="258"/>
      <c r="N115" s="259"/>
      <c r="O115" s="259"/>
      <c r="P115" s="259"/>
      <c r="Q115" s="259"/>
      <c r="R115" s="259"/>
      <c r="S115" s="259"/>
      <c r="T115" s="260"/>
      <c r="U115" s="14"/>
      <c r="V115" s="14"/>
      <c r="W115" s="14"/>
      <c r="X115" s="14"/>
      <c r="Y115" s="14"/>
      <c r="Z115" s="14"/>
      <c r="AA115" s="14"/>
      <c r="AB115" s="14"/>
      <c r="AC115" s="14"/>
      <c r="AD115" s="14"/>
      <c r="AE115" s="14"/>
      <c r="AT115" s="254" t="s">
        <v>128</v>
      </c>
      <c r="AU115" s="254" t="s">
        <v>78</v>
      </c>
      <c r="AV115" s="14" t="s">
        <v>124</v>
      </c>
      <c r="AW115" s="14" t="s">
        <v>31</v>
      </c>
      <c r="AX115" s="14" t="s">
        <v>76</v>
      </c>
      <c r="AY115" s="254" t="s">
        <v>117</v>
      </c>
    </row>
    <row r="116" s="2" customFormat="1" ht="6.96" customHeight="1">
      <c r="A116" s="38"/>
      <c r="B116" s="59"/>
      <c r="C116" s="60"/>
      <c r="D116" s="60"/>
      <c r="E116" s="60"/>
      <c r="F116" s="60"/>
      <c r="G116" s="60"/>
      <c r="H116" s="60"/>
      <c r="I116" s="60"/>
      <c r="J116" s="60"/>
      <c r="K116" s="60"/>
      <c r="L116" s="44"/>
      <c r="M116" s="38"/>
      <c r="O116" s="38"/>
      <c r="P116" s="38"/>
      <c r="Q116" s="38"/>
      <c r="R116" s="38"/>
      <c r="S116" s="38"/>
      <c r="T116" s="38"/>
      <c r="U116" s="38"/>
      <c r="V116" s="38"/>
      <c r="W116" s="38"/>
      <c r="X116" s="38"/>
      <c r="Y116" s="38"/>
      <c r="Z116" s="38"/>
      <c r="AA116" s="38"/>
      <c r="AB116" s="38"/>
      <c r="AC116" s="38"/>
      <c r="AD116" s="38"/>
      <c r="AE116" s="38"/>
    </row>
  </sheetData>
  <sheetProtection sheet="1" autoFilter="0" formatColumns="0" formatRows="0" objects="1" scenarios="1" spinCount="100000" saltValue="m+IySNwBD2TJ58uK6PUadBnv0PuTag3njwH4LG/pmTEswyskoKHZvO7T0DhEfIWH+bUZydCXsVXeIXDw5Y7yjw==" hashValue="AUZOcSoVPkVOrLWRE7kO7skegdm7Nl1U1xrsUuavG4bbFHv368d86zso54UvjQuIQJ9KfSPws4ykY/aAu7gyWw==" algorithmName="SHA-512" password="CC35"/>
  <autoFilter ref="C82:K115"/>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84</v>
      </c>
    </row>
    <row r="3" s="1" customFormat="1" ht="6.96" customHeight="1">
      <c r="B3" s="129"/>
      <c r="C3" s="130"/>
      <c r="D3" s="130"/>
      <c r="E3" s="130"/>
      <c r="F3" s="130"/>
      <c r="G3" s="130"/>
      <c r="H3" s="130"/>
      <c r="I3" s="130"/>
      <c r="J3" s="130"/>
      <c r="K3" s="130"/>
      <c r="L3" s="20"/>
      <c r="AT3" s="17" t="s">
        <v>78</v>
      </c>
    </row>
    <row r="4" s="1" customFormat="1" ht="24.96" customHeight="1">
      <c r="B4" s="20"/>
      <c r="D4" s="131" t="s">
        <v>87</v>
      </c>
      <c r="L4" s="20"/>
      <c r="M4" s="132" t="s">
        <v>10</v>
      </c>
      <c r="AT4" s="17" t="s">
        <v>4</v>
      </c>
    </row>
    <row r="5" s="1" customFormat="1" ht="6.96" customHeight="1">
      <c r="B5" s="20"/>
      <c r="L5" s="20"/>
    </row>
    <row r="6" s="1" customFormat="1" ht="12" customHeight="1">
      <c r="B6" s="20"/>
      <c r="D6" s="133" t="s">
        <v>16</v>
      </c>
      <c r="L6" s="20"/>
    </row>
    <row r="7" s="1" customFormat="1" ht="16.5" customHeight="1">
      <c r="B7" s="20"/>
      <c r="E7" s="134" t="str">
        <f>'Rekapitulace stavby'!K6</f>
        <v>Klikatá SÚ,č.13279,Praha 5 ( Puchmajerova- OK U Trezovky)</v>
      </c>
      <c r="F7" s="133"/>
      <c r="G7" s="133"/>
      <c r="H7" s="133"/>
      <c r="L7" s="20"/>
    </row>
    <row r="8" s="2" customFormat="1" ht="12" customHeight="1">
      <c r="A8" s="38"/>
      <c r="B8" s="44"/>
      <c r="C8" s="38"/>
      <c r="D8" s="133" t="s">
        <v>88</v>
      </c>
      <c r="E8" s="38"/>
      <c r="F8" s="38"/>
      <c r="G8" s="38"/>
      <c r="H8" s="38"/>
      <c r="I8" s="38"/>
      <c r="J8" s="38"/>
      <c r="K8" s="38"/>
      <c r="L8" s="135"/>
      <c r="S8" s="38"/>
      <c r="T8" s="38"/>
      <c r="U8" s="38"/>
      <c r="V8" s="38"/>
      <c r="W8" s="38"/>
      <c r="X8" s="38"/>
      <c r="Y8" s="38"/>
      <c r="Z8" s="38"/>
      <c r="AA8" s="38"/>
      <c r="AB8" s="38"/>
      <c r="AC8" s="38"/>
      <c r="AD8" s="38"/>
      <c r="AE8" s="38"/>
    </row>
    <row r="9" s="2" customFormat="1" ht="16.5" customHeight="1">
      <c r="A9" s="38"/>
      <c r="B9" s="44"/>
      <c r="C9" s="38"/>
      <c r="D9" s="38"/>
      <c r="E9" s="136" t="s">
        <v>499</v>
      </c>
      <c r="F9" s="38"/>
      <c r="G9" s="38"/>
      <c r="H9" s="38"/>
      <c r="I9" s="38"/>
      <c r="J9" s="38"/>
      <c r="K9" s="38"/>
      <c r="L9" s="135"/>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135"/>
      <c r="S10" s="38"/>
      <c r="T10" s="38"/>
      <c r="U10" s="38"/>
      <c r="V10" s="38"/>
      <c r="W10" s="38"/>
      <c r="X10" s="38"/>
      <c r="Y10" s="38"/>
      <c r="Z10" s="38"/>
      <c r="AA10" s="38"/>
      <c r="AB10" s="38"/>
      <c r="AC10" s="38"/>
      <c r="AD10" s="38"/>
      <c r="AE10" s="38"/>
    </row>
    <row r="11" s="2" customFormat="1" ht="12" customHeight="1">
      <c r="A11" s="38"/>
      <c r="B11" s="44"/>
      <c r="C11" s="38"/>
      <c r="D11" s="133" t="s">
        <v>18</v>
      </c>
      <c r="E11" s="38"/>
      <c r="F11" s="137" t="s">
        <v>19</v>
      </c>
      <c r="G11" s="38"/>
      <c r="H11" s="38"/>
      <c r="I11" s="133" t="s">
        <v>20</v>
      </c>
      <c r="J11" s="137" t="s">
        <v>19</v>
      </c>
      <c r="K11" s="38"/>
      <c r="L11" s="135"/>
      <c r="S11" s="38"/>
      <c r="T11" s="38"/>
      <c r="U11" s="38"/>
      <c r="V11" s="38"/>
      <c r="W11" s="38"/>
      <c r="X11" s="38"/>
      <c r="Y11" s="38"/>
      <c r="Z11" s="38"/>
      <c r="AA11" s="38"/>
      <c r="AB11" s="38"/>
      <c r="AC11" s="38"/>
      <c r="AD11" s="38"/>
      <c r="AE11" s="38"/>
    </row>
    <row r="12" s="2" customFormat="1" ht="12" customHeight="1">
      <c r="A12" s="38"/>
      <c r="B12" s="44"/>
      <c r="C12" s="38"/>
      <c r="D12" s="133" t="s">
        <v>21</v>
      </c>
      <c r="E12" s="38"/>
      <c r="F12" s="137" t="s">
        <v>22</v>
      </c>
      <c r="G12" s="38"/>
      <c r="H12" s="38"/>
      <c r="I12" s="133" t="s">
        <v>23</v>
      </c>
      <c r="J12" s="138" t="str">
        <f>'Rekapitulace stavby'!AN8</f>
        <v>20. 8. 2020</v>
      </c>
      <c r="K12" s="38"/>
      <c r="L12" s="135"/>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135"/>
      <c r="S13" s="38"/>
      <c r="T13" s="38"/>
      <c r="U13" s="38"/>
      <c r="V13" s="38"/>
      <c r="W13" s="38"/>
      <c r="X13" s="38"/>
      <c r="Y13" s="38"/>
      <c r="Z13" s="38"/>
      <c r="AA13" s="38"/>
      <c r="AB13" s="38"/>
      <c r="AC13" s="38"/>
      <c r="AD13" s="38"/>
      <c r="AE13" s="38"/>
    </row>
    <row r="14" s="2" customFormat="1" ht="12" customHeight="1">
      <c r="A14" s="38"/>
      <c r="B14" s="44"/>
      <c r="C14" s="38"/>
      <c r="D14" s="133" t="s">
        <v>25</v>
      </c>
      <c r="E14" s="38"/>
      <c r="F14" s="38"/>
      <c r="G14" s="38"/>
      <c r="H14" s="38"/>
      <c r="I14" s="133" t="s">
        <v>26</v>
      </c>
      <c r="J14" s="137" t="s">
        <v>19</v>
      </c>
      <c r="K14" s="38"/>
      <c r="L14" s="135"/>
      <c r="S14" s="38"/>
      <c r="T14" s="38"/>
      <c r="U14" s="38"/>
      <c r="V14" s="38"/>
      <c r="W14" s="38"/>
      <c r="X14" s="38"/>
      <c r="Y14" s="38"/>
      <c r="Z14" s="38"/>
      <c r="AA14" s="38"/>
      <c r="AB14" s="38"/>
      <c r="AC14" s="38"/>
      <c r="AD14" s="38"/>
      <c r="AE14" s="38"/>
    </row>
    <row r="15" s="2" customFormat="1" ht="18" customHeight="1">
      <c r="A15" s="38"/>
      <c r="B15" s="44"/>
      <c r="C15" s="38"/>
      <c r="D15" s="38"/>
      <c r="E15" s="137" t="s">
        <v>500</v>
      </c>
      <c r="F15" s="38"/>
      <c r="G15" s="38"/>
      <c r="H15" s="38"/>
      <c r="I15" s="133" t="s">
        <v>27</v>
      </c>
      <c r="J15" s="137" t="s">
        <v>19</v>
      </c>
      <c r="K15" s="38"/>
      <c r="L15" s="135"/>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135"/>
      <c r="S16" s="38"/>
      <c r="T16" s="38"/>
      <c r="U16" s="38"/>
      <c r="V16" s="38"/>
      <c r="W16" s="38"/>
      <c r="X16" s="38"/>
      <c r="Y16" s="38"/>
      <c r="Z16" s="38"/>
      <c r="AA16" s="38"/>
      <c r="AB16" s="38"/>
      <c r="AC16" s="38"/>
      <c r="AD16" s="38"/>
      <c r="AE16" s="38"/>
    </row>
    <row r="17" s="2" customFormat="1" ht="12" customHeight="1">
      <c r="A17" s="38"/>
      <c r="B17" s="44"/>
      <c r="C17" s="38"/>
      <c r="D17" s="133" t="s">
        <v>28</v>
      </c>
      <c r="E17" s="38"/>
      <c r="F17" s="38"/>
      <c r="G17" s="38"/>
      <c r="H17" s="38"/>
      <c r="I17" s="133" t="s">
        <v>26</v>
      </c>
      <c r="J17" s="33" t="str">
        <f>'Rekapitulace stavby'!AN13</f>
        <v>Vyplň údaj</v>
      </c>
      <c r="K17" s="38"/>
      <c r="L17" s="135"/>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37"/>
      <c r="G18" s="137"/>
      <c r="H18" s="137"/>
      <c r="I18" s="133" t="s">
        <v>27</v>
      </c>
      <c r="J18" s="33" t="str">
        <f>'Rekapitulace stavby'!AN14</f>
        <v>Vyplň údaj</v>
      </c>
      <c r="K18" s="38"/>
      <c r="L18" s="135"/>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135"/>
      <c r="S19" s="38"/>
      <c r="T19" s="38"/>
      <c r="U19" s="38"/>
      <c r="V19" s="38"/>
      <c r="W19" s="38"/>
      <c r="X19" s="38"/>
      <c r="Y19" s="38"/>
      <c r="Z19" s="38"/>
      <c r="AA19" s="38"/>
      <c r="AB19" s="38"/>
      <c r="AC19" s="38"/>
      <c r="AD19" s="38"/>
      <c r="AE19" s="38"/>
    </row>
    <row r="20" s="2" customFormat="1" ht="12" customHeight="1">
      <c r="A20" s="38"/>
      <c r="B20" s="44"/>
      <c r="C20" s="38"/>
      <c r="D20" s="133" t="s">
        <v>30</v>
      </c>
      <c r="E20" s="38"/>
      <c r="F20" s="38"/>
      <c r="G20" s="38"/>
      <c r="H20" s="38"/>
      <c r="I20" s="133" t="s">
        <v>26</v>
      </c>
      <c r="J20" s="137" t="str">
        <f>IF('Rekapitulace stavby'!AN16="","",'Rekapitulace stavby'!AN16)</f>
        <v/>
      </c>
      <c r="K20" s="38"/>
      <c r="L20" s="135"/>
      <c r="S20" s="38"/>
      <c r="T20" s="38"/>
      <c r="U20" s="38"/>
      <c r="V20" s="38"/>
      <c r="W20" s="38"/>
      <c r="X20" s="38"/>
      <c r="Y20" s="38"/>
      <c r="Z20" s="38"/>
      <c r="AA20" s="38"/>
      <c r="AB20" s="38"/>
      <c r="AC20" s="38"/>
      <c r="AD20" s="38"/>
      <c r="AE20" s="38"/>
    </row>
    <row r="21" s="2" customFormat="1" ht="18" customHeight="1">
      <c r="A21" s="38"/>
      <c r="B21" s="44"/>
      <c r="C21" s="38"/>
      <c r="D21" s="38"/>
      <c r="E21" s="137" t="str">
        <f>IF('Rekapitulace stavby'!E17="","",'Rekapitulace stavby'!E17)</f>
        <v xml:space="preserve"> </v>
      </c>
      <c r="F21" s="38"/>
      <c r="G21" s="38"/>
      <c r="H21" s="38"/>
      <c r="I21" s="133" t="s">
        <v>27</v>
      </c>
      <c r="J21" s="137" t="str">
        <f>IF('Rekapitulace stavby'!AN17="","",'Rekapitulace stavby'!AN17)</f>
        <v/>
      </c>
      <c r="K21" s="38"/>
      <c r="L21" s="135"/>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135"/>
      <c r="S22" s="38"/>
      <c r="T22" s="38"/>
      <c r="U22" s="38"/>
      <c r="V22" s="38"/>
      <c r="W22" s="38"/>
      <c r="X22" s="38"/>
      <c r="Y22" s="38"/>
      <c r="Z22" s="38"/>
      <c r="AA22" s="38"/>
      <c r="AB22" s="38"/>
      <c r="AC22" s="38"/>
      <c r="AD22" s="38"/>
      <c r="AE22" s="38"/>
    </row>
    <row r="23" s="2" customFormat="1" ht="12" customHeight="1">
      <c r="A23" s="38"/>
      <c r="B23" s="44"/>
      <c r="C23" s="38"/>
      <c r="D23" s="133" t="s">
        <v>32</v>
      </c>
      <c r="E23" s="38"/>
      <c r="F23" s="38"/>
      <c r="G23" s="38"/>
      <c r="H23" s="38"/>
      <c r="I23" s="133" t="s">
        <v>26</v>
      </c>
      <c r="J23" s="137" t="str">
        <f>IF('Rekapitulace stavby'!AN19="","",'Rekapitulace stavby'!AN19)</f>
        <v/>
      </c>
      <c r="K23" s="38"/>
      <c r="L23" s="135"/>
      <c r="S23" s="38"/>
      <c r="T23" s="38"/>
      <c r="U23" s="38"/>
      <c r="V23" s="38"/>
      <c r="W23" s="38"/>
      <c r="X23" s="38"/>
      <c r="Y23" s="38"/>
      <c r="Z23" s="38"/>
      <c r="AA23" s="38"/>
      <c r="AB23" s="38"/>
      <c r="AC23" s="38"/>
      <c r="AD23" s="38"/>
      <c r="AE23" s="38"/>
    </row>
    <row r="24" s="2" customFormat="1" ht="18" customHeight="1">
      <c r="A24" s="38"/>
      <c r="B24" s="44"/>
      <c r="C24" s="38"/>
      <c r="D24" s="38"/>
      <c r="E24" s="137" t="str">
        <f>IF('Rekapitulace stavby'!E20="","",'Rekapitulace stavby'!E20)</f>
        <v xml:space="preserve"> </v>
      </c>
      <c r="F24" s="38"/>
      <c r="G24" s="38"/>
      <c r="H24" s="38"/>
      <c r="I24" s="133" t="s">
        <v>27</v>
      </c>
      <c r="J24" s="137" t="str">
        <f>IF('Rekapitulace stavby'!AN20="","",'Rekapitulace stavby'!AN20)</f>
        <v/>
      </c>
      <c r="K24" s="38"/>
      <c r="L24" s="135"/>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135"/>
      <c r="S25" s="38"/>
      <c r="T25" s="38"/>
      <c r="U25" s="38"/>
      <c r="V25" s="38"/>
      <c r="W25" s="38"/>
      <c r="X25" s="38"/>
      <c r="Y25" s="38"/>
      <c r="Z25" s="38"/>
      <c r="AA25" s="38"/>
      <c r="AB25" s="38"/>
      <c r="AC25" s="38"/>
      <c r="AD25" s="38"/>
      <c r="AE25" s="38"/>
    </row>
    <row r="26" s="2" customFormat="1" ht="12" customHeight="1">
      <c r="A26" s="38"/>
      <c r="B26" s="44"/>
      <c r="C26" s="38"/>
      <c r="D26" s="133" t="s">
        <v>33</v>
      </c>
      <c r="E26" s="38"/>
      <c r="F26" s="38"/>
      <c r="G26" s="38"/>
      <c r="H26" s="38"/>
      <c r="I26" s="38"/>
      <c r="J26" s="38"/>
      <c r="K26" s="38"/>
      <c r="L26" s="135"/>
      <c r="S26" s="38"/>
      <c r="T26" s="38"/>
      <c r="U26" s="38"/>
      <c r="V26" s="38"/>
      <c r="W26" s="38"/>
      <c r="X26" s="38"/>
      <c r="Y26" s="38"/>
      <c r="Z26" s="38"/>
      <c r="AA26" s="38"/>
      <c r="AB26" s="38"/>
      <c r="AC26" s="38"/>
      <c r="AD26" s="38"/>
      <c r="AE26" s="38"/>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8"/>
      <c r="B28" s="44"/>
      <c r="C28" s="38"/>
      <c r="D28" s="38"/>
      <c r="E28" s="38"/>
      <c r="F28" s="38"/>
      <c r="G28" s="38"/>
      <c r="H28" s="38"/>
      <c r="I28" s="38"/>
      <c r="J28" s="38"/>
      <c r="K28" s="38"/>
      <c r="L28" s="135"/>
      <c r="S28" s="38"/>
      <c r="T28" s="38"/>
      <c r="U28" s="38"/>
      <c r="V28" s="38"/>
      <c r="W28" s="38"/>
      <c r="X28" s="38"/>
      <c r="Y28" s="38"/>
      <c r="Z28" s="38"/>
      <c r="AA28" s="38"/>
      <c r="AB28" s="38"/>
      <c r="AC28" s="38"/>
      <c r="AD28" s="38"/>
      <c r="AE28" s="38"/>
    </row>
    <row r="29" s="2" customFormat="1" ht="6.96" customHeight="1">
      <c r="A29" s="38"/>
      <c r="B29" s="44"/>
      <c r="C29" s="38"/>
      <c r="D29" s="143"/>
      <c r="E29" s="143"/>
      <c r="F29" s="143"/>
      <c r="G29" s="143"/>
      <c r="H29" s="143"/>
      <c r="I29" s="143"/>
      <c r="J29" s="143"/>
      <c r="K29" s="143"/>
      <c r="L29" s="135"/>
      <c r="S29" s="38"/>
      <c r="T29" s="38"/>
      <c r="U29" s="38"/>
      <c r="V29" s="38"/>
      <c r="W29" s="38"/>
      <c r="X29" s="38"/>
      <c r="Y29" s="38"/>
      <c r="Z29" s="38"/>
      <c r="AA29" s="38"/>
      <c r="AB29" s="38"/>
      <c r="AC29" s="38"/>
      <c r="AD29" s="38"/>
      <c r="AE29" s="38"/>
    </row>
    <row r="30" s="2" customFormat="1" ht="25.44" customHeight="1">
      <c r="A30" s="38"/>
      <c r="B30" s="44"/>
      <c r="C30" s="38"/>
      <c r="D30" s="144" t="s">
        <v>35</v>
      </c>
      <c r="E30" s="38"/>
      <c r="F30" s="38"/>
      <c r="G30" s="38"/>
      <c r="H30" s="38"/>
      <c r="I30" s="38"/>
      <c r="J30" s="145">
        <f>ROUND(J85, 2)</f>
        <v>0</v>
      </c>
      <c r="K30" s="38"/>
      <c r="L30" s="135"/>
      <c r="S30" s="38"/>
      <c r="T30" s="38"/>
      <c r="U30" s="38"/>
      <c r="V30" s="38"/>
      <c r="W30" s="38"/>
      <c r="X30" s="38"/>
      <c r="Y30" s="38"/>
      <c r="Z30" s="38"/>
      <c r="AA30" s="38"/>
      <c r="AB30" s="38"/>
      <c r="AC30" s="38"/>
      <c r="AD30" s="38"/>
      <c r="AE30" s="38"/>
    </row>
    <row r="31" s="2" customFormat="1" ht="6.96" customHeight="1">
      <c r="A31" s="38"/>
      <c r="B31" s="44"/>
      <c r="C31" s="38"/>
      <c r="D31" s="143"/>
      <c r="E31" s="143"/>
      <c r="F31" s="143"/>
      <c r="G31" s="143"/>
      <c r="H31" s="143"/>
      <c r="I31" s="143"/>
      <c r="J31" s="143"/>
      <c r="K31" s="143"/>
      <c r="L31" s="135"/>
      <c r="S31" s="38"/>
      <c r="T31" s="38"/>
      <c r="U31" s="38"/>
      <c r="V31" s="38"/>
      <c r="W31" s="38"/>
      <c r="X31" s="38"/>
      <c r="Y31" s="38"/>
      <c r="Z31" s="38"/>
      <c r="AA31" s="38"/>
      <c r="AB31" s="38"/>
      <c r="AC31" s="38"/>
      <c r="AD31" s="38"/>
      <c r="AE31" s="38"/>
    </row>
    <row r="32" s="2" customFormat="1" ht="14.4" customHeight="1">
      <c r="A32" s="38"/>
      <c r="B32" s="44"/>
      <c r="C32" s="38"/>
      <c r="D32" s="38"/>
      <c r="E32" s="38"/>
      <c r="F32" s="146" t="s">
        <v>37</v>
      </c>
      <c r="G32" s="38"/>
      <c r="H32" s="38"/>
      <c r="I32" s="146" t="s">
        <v>36</v>
      </c>
      <c r="J32" s="146" t="s">
        <v>38</v>
      </c>
      <c r="K32" s="38"/>
      <c r="L32" s="135"/>
      <c r="S32" s="38"/>
      <c r="T32" s="38"/>
      <c r="U32" s="38"/>
      <c r="V32" s="38"/>
      <c r="W32" s="38"/>
      <c r="X32" s="38"/>
      <c r="Y32" s="38"/>
      <c r="Z32" s="38"/>
      <c r="AA32" s="38"/>
      <c r="AB32" s="38"/>
      <c r="AC32" s="38"/>
      <c r="AD32" s="38"/>
      <c r="AE32" s="38"/>
    </row>
    <row r="33" s="2" customFormat="1" ht="14.4" customHeight="1">
      <c r="A33" s="38"/>
      <c r="B33" s="44"/>
      <c r="C33" s="38"/>
      <c r="D33" s="147" t="s">
        <v>39</v>
      </c>
      <c r="E33" s="133" t="s">
        <v>40</v>
      </c>
      <c r="F33" s="148">
        <f>ROUND((SUM(BE85:BE102)),  2)</f>
        <v>0</v>
      </c>
      <c r="G33" s="38"/>
      <c r="H33" s="38"/>
      <c r="I33" s="149">
        <v>0.20999999999999999</v>
      </c>
      <c r="J33" s="148">
        <f>ROUND(((SUM(BE85:BE102))*I33),  2)</f>
        <v>0</v>
      </c>
      <c r="K33" s="38"/>
      <c r="L33" s="135"/>
      <c r="S33" s="38"/>
      <c r="T33" s="38"/>
      <c r="U33" s="38"/>
      <c r="V33" s="38"/>
      <c r="W33" s="38"/>
      <c r="X33" s="38"/>
      <c r="Y33" s="38"/>
      <c r="Z33" s="38"/>
      <c r="AA33" s="38"/>
      <c r="AB33" s="38"/>
      <c r="AC33" s="38"/>
      <c r="AD33" s="38"/>
      <c r="AE33" s="38"/>
    </row>
    <row r="34" s="2" customFormat="1" ht="14.4" customHeight="1">
      <c r="A34" s="38"/>
      <c r="B34" s="44"/>
      <c r="C34" s="38"/>
      <c r="D34" s="38"/>
      <c r="E34" s="133" t="s">
        <v>41</v>
      </c>
      <c r="F34" s="148">
        <f>ROUND((SUM(BF85:BF102)),  2)</f>
        <v>0</v>
      </c>
      <c r="G34" s="38"/>
      <c r="H34" s="38"/>
      <c r="I34" s="149">
        <v>0.14999999999999999</v>
      </c>
      <c r="J34" s="148">
        <f>ROUND(((SUM(BF85:BF102))*I34),  2)</f>
        <v>0</v>
      </c>
      <c r="K34" s="38"/>
      <c r="L34" s="135"/>
      <c r="S34" s="38"/>
      <c r="T34" s="38"/>
      <c r="U34" s="38"/>
      <c r="V34" s="38"/>
      <c r="W34" s="38"/>
      <c r="X34" s="38"/>
      <c r="Y34" s="38"/>
      <c r="Z34" s="38"/>
      <c r="AA34" s="38"/>
      <c r="AB34" s="38"/>
      <c r="AC34" s="38"/>
      <c r="AD34" s="38"/>
      <c r="AE34" s="38"/>
    </row>
    <row r="35" hidden="1" s="2" customFormat="1" ht="14.4" customHeight="1">
      <c r="A35" s="38"/>
      <c r="B35" s="44"/>
      <c r="C35" s="38"/>
      <c r="D35" s="38"/>
      <c r="E35" s="133" t="s">
        <v>42</v>
      </c>
      <c r="F35" s="148">
        <f>ROUND((SUM(BG85:BG102)),  2)</f>
        <v>0</v>
      </c>
      <c r="G35" s="38"/>
      <c r="H35" s="38"/>
      <c r="I35" s="149">
        <v>0.20999999999999999</v>
      </c>
      <c r="J35" s="148">
        <f>0</f>
        <v>0</v>
      </c>
      <c r="K35" s="38"/>
      <c r="L35" s="135"/>
      <c r="S35" s="38"/>
      <c r="T35" s="38"/>
      <c r="U35" s="38"/>
      <c r="V35" s="38"/>
      <c r="W35" s="38"/>
      <c r="X35" s="38"/>
      <c r="Y35" s="38"/>
      <c r="Z35" s="38"/>
      <c r="AA35" s="38"/>
      <c r="AB35" s="38"/>
      <c r="AC35" s="38"/>
      <c r="AD35" s="38"/>
      <c r="AE35" s="38"/>
    </row>
    <row r="36" hidden="1" s="2" customFormat="1" ht="14.4" customHeight="1">
      <c r="A36" s="38"/>
      <c r="B36" s="44"/>
      <c r="C36" s="38"/>
      <c r="D36" s="38"/>
      <c r="E36" s="133" t="s">
        <v>43</v>
      </c>
      <c r="F36" s="148">
        <f>ROUND((SUM(BH85:BH102)),  2)</f>
        <v>0</v>
      </c>
      <c r="G36" s="38"/>
      <c r="H36" s="38"/>
      <c r="I36" s="149">
        <v>0.14999999999999999</v>
      </c>
      <c r="J36" s="148">
        <f>0</f>
        <v>0</v>
      </c>
      <c r="K36" s="38"/>
      <c r="L36" s="135"/>
      <c r="S36" s="38"/>
      <c r="T36" s="38"/>
      <c r="U36" s="38"/>
      <c r="V36" s="38"/>
      <c r="W36" s="38"/>
      <c r="X36" s="38"/>
      <c r="Y36" s="38"/>
      <c r="Z36" s="38"/>
      <c r="AA36" s="38"/>
      <c r="AB36" s="38"/>
      <c r="AC36" s="38"/>
      <c r="AD36" s="38"/>
      <c r="AE36" s="38"/>
    </row>
    <row r="37" hidden="1" s="2" customFormat="1" ht="14.4" customHeight="1">
      <c r="A37" s="38"/>
      <c r="B37" s="44"/>
      <c r="C37" s="38"/>
      <c r="D37" s="38"/>
      <c r="E37" s="133" t="s">
        <v>44</v>
      </c>
      <c r="F37" s="148">
        <f>ROUND((SUM(BI85:BI102)),  2)</f>
        <v>0</v>
      </c>
      <c r="G37" s="38"/>
      <c r="H37" s="38"/>
      <c r="I37" s="149">
        <v>0</v>
      </c>
      <c r="J37" s="148">
        <f>0</f>
        <v>0</v>
      </c>
      <c r="K37" s="38"/>
      <c r="L37" s="135"/>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135"/>
      <c r="S38" s="38"/>
      <c r="T38" s="38"/>
      <c r="U38" s="38"/>
      <c r="V38" s="38"/>
      <c r="W38" s="38"/>
      <c r="X38" s="38"/>
      <c r="Y38" s="38"/>
      <c r="Z38" s="38"/>
      <c r="AA38" s="38"/>
      <c r="AB38" s="38"/>
      <c r="AC38" s="38"/>
      <c r="AD38" s="38"/>
      <c r="AE38" s="38"/>
    </row>
    <row r="39" s="2" customFormat="1" ht="25.44" customHeight="1">
      <c r="A39" s="38"/>
      <c r="B39" s="44"/>
      <c r="C39" s="150"/>
      <c r="D39" s="151" t="s">
        <v>45</v>
      </c>
      <c r="E39" s="152"/>
      <c r="F39" s="152"/>
      <c r="G39" s="153" t="s">
        <v>46</v>
      </c>
      <c r="H39" s="154" t="s">
        <v>47</v>
      </c>
      <c r="I39" s="152"/>
      <c r="J39" s="155">
        <f>SUM(J30:J37)</f>
        <v>0</v>
      </c>
      <c r="K39" s="156"/>
      <c r="L39" s="135"/>
      <c r="S39" s="38"/>
      <c r="T39" s="38"/>
      <c r="U39" s="38"/>
      <c r="V39" s="38"/>
      <c r="W39" s="38"/>
      <c r="X39" s="38"/>
      <c r="Y39" s="38"/>
      <c r="Z39" s="38"/>
      <c r="AA39" s="38"/>
      <c r="AB39" s="38"/>
      <c r="AC39" s="38"/>
      <c r="AD39" s="38"/>
      <c r="AE39" s="38"/>
    </row>
    <row r="40" s="2" customFormat="1" ht="14.4" customHeight="1">
      <c r="A40" s="38"/>
      <c r="B40" s="157"/>
      <c r="C40" s="158"/>
      <c r="D40" s="158"/>
      <c r="E40" s="158"/>
      <c r="F40" s="158"/>
      <c r="G40" s="158"/>
      <c r="H40" s="158"/>
      <c r="I40" s="158"/>
      <c r="J40" s="158"/>
      <c r="K40" s="158"/>
      <c r="L40" s="135"/>
      <c r="S40" s="38"/>
      <c r="T40" s="38"/>
      <c r="U40" s="38"/>
      <c r="V40" s="38"/>
      <c r="W40" s="38"/>
      <c r="X40" s="38"/>
      <c r="Y40" s="38"/>
      <c r="Z40" s="38"/>
      <c r="AA40" s="38"/>
      <c r="AB40" s="38"/>
      <c r="AC40" s="38"/>
      <c r="AD40" s="38"/>
      <c r="AE40" s="38"/>
    </row>
    <row r="44" s="2" customFormat="1" ht="6.96" customHeight="1">
      <c r="A44" s="38"/>
      <c r="B44" s="159"/>
      <c r="C44" s="160"/>
      <c r="D44" s="160"/>
      <c r="E44" s="160"/>
      <c r="F44" s="160"/>
      <c r="G44" s="160"/>
      <c r="H44" s="160"/>
      <c r="I44" s="160"/>
      <c r="J44" s="160"/>
      <c r="K44" s="160"/>
      <c r="L44" s="135"/>
      <c r="S44" s="38"/>
      <c r="T44" s="38"/>
      <c r="U44" s="38"/>
      <c r="V44" s="38"/>
      <c r="W44" s="38"/>
      <c r="X44" s="38"/>
      <c r="Y44" s="38"/>
      <c r="Z44" s="38"/>
      <c r="AA44" s="38"/>
      <c r="AB44" s="38"/>
      <c r="AC44" s="38"/>
      <c r="AD44" s="38"/>
      <c r="AE44" s="38"/>
    </row>
    <row r="45" s="2" customFormat="1" ht="24.96" customHeight="1">
      <c r="A45" s="38"/>
      <c r="B45" s="39"/>
      <c r="C45" s="23" t="s">
        <v>90</v>
      </c>
      <c r="D45" s="40"/>
      <c r="E45" s="40"/>
      <c r="F45" s="40"/>
      <c r="G45" s="40"/>
      <c r="H45" s="40"/>
      <c r="I45" s="40"/>
      <c r="J45" s="40"/>
      <c r="K45" s="40"/>
      <c r="L45" s="135"/>
      <c r="S45" s="38"/>
      <c r="T45" s="38"/>
      <c r="U45" s="38"/>
      <c r="V45" s="38"/>
      <c r="W45" s="38"/>
      <c r="X45" s="38"/>
      <c r="Y45" s="38"/>
      <c r="Z45" s="38"/>
      <c r="AA45" s="38"/>
      <c r="AB45" s="38"/>
      <c r="AC45" s="38"/>
      <c r="AD45" s="38"/>
      <c r="AE45" s="38"/>
    </row>
    <row r="46" s="2" customFormat="1" ht="6.96" customHeight="1">
      <c r="A46" s="38"/>
      <c r="B46" s="39"/>
      <c r="C46" s="40"/>
      <c r="D46" s="40"/>
      <c r="E46" s="40"/>
      <c r="F46" s="40"/>
      <c r="G46" s="40"/>
      <c r="H46" s="40"/>
      <c r="I46" s="40"/>
      <c r="J46" s="40"/>
      <c r="K46" s="40"/>
      <c r="L46" s="135"/>
      <c r="S46" s="38"/>
      <c r="T46" s="38"/>
      <c r="U46" s="38"/>
      <c r="V46" s="38"/>
      <c r="W46" s="38"/>
      <c r="X46" s="38"/>
      <c r="Y46" s="38"/>
      <c r="Z46" s="38"/>
      <c r="AA46" s="38"/>
      <c r="AB46" s="38"/>
      <c r="AC46" s="38"/>
      <c r="AD46" s="38"/>
      <c r="AE46" s="38"/>
    </row>
    <row r="47" s="2" customFormat="1" ht="12" customHeight="1">
      <c r="A47" s="38"/>
      <c r="B47" s="39"/>
      <c r="C47" s="32" t="s">
        <v>16</v>
      </c>
      <c r="D47" s="40"/>
      <c r="E47" s="40"/>
      <c r="F47" s="40"/>
      <c r="G47" s="40"/>
      <c r="H47" s="40"/>
      <c r="I47" s="40"/>
      <c r="J47" s="40"/>
      <c r="K47" s="40"/>
      <c r="L47" s="135"/>
      <c r="S47" s="38"/>
      <c r="T47" s="38"/>
      <c r="U47" s="38"/>
      <c r="V47" s="38"/>
      <c r="W47" s="38"/>
      <c r="X47" s="38"/>
      <c r="Y47" s="38"/>
      <c r="Z47" s="38"/>
      <c r="AA47" s="38"/>
      <c r="AB47" s="38"/>
      <c r="AC47" s="38"/>
      <c r="AD47" s="38"/>
      <c r="AE47" s="38"/>
    </row>
    <row r="48" s="2" customFormat="1" ht="16.5" customHeight="1">
      <c r="A48" s="38"/>
      <c r="B48" s="39"/>
      <c r="C48" s="40"/>
      <c r="D48" s="40"/>
      <c r="E48" s="161" t="str">
        <f>E7</f>
        <v>Klikatá SÚ,č.13279,Praha 5 ( Puchmajerova- OK U Trezovky)</v>
      </c>
      <c r="F48" s="32"/>
      <c r="G48" s="32"/>
      <c r="H48" s="32"/>
      <c r="I48" s="40"/>
      <c r="J48" s="40"/>
      <c r="K48" s="40"/>
      <c r="L48" s="135"/>
      <c r="S48" s="38"/>
      <c r="T48" s="38"/>
      <c r="U48" s="38"/>
      <c r="V48" s="38"/>
      <c r="W48" s="38"/>
      <c r="X48" s="38"/>
      <c r="Y48" s="38"/>
      <c r="Z48" s="38"/>
      <c r="AA48" s="38"/>
      <c r="AB48" s="38"/>
      <c r="AC48" s="38"/>
      <c r="AD48" s="38"/>
      <c r="AE48" s="38"/>
    </row>
    <row r="49" s="2" customFormat="1" ht="12" customHeight="1">
      <c r="A49" s="38"/>
      <c r="B49" s="39"/>
      <c r="C49" s="32" t="s">
        <v>88</v>
      </c>
      <c r="D49" s="40"/>
      <c r="E49" s="40"/>
      <c r="F49" s="40"/>
      <c r="G49" s="40"/>
      <c r="H49" s="40"/>
      <c r="I49" s="40"/>
      <c r="J49" s="40"/>
      <c r="K49" s="40"/>
      <c r="L49" s="135"/>
      <c r="S49" s="38"/>
      <c r="T49" s="38"/>
      <c r="U49" s="38"/>
      <c r="V49" s="38"/>
      <c r="W49" s="38"/>
      <c r="X49" s="38"/>
      <c r="Y49" s="38"/>
      <c r="Z49" s="38"/>
      <c r="AA49" s="38"/>
      <c r="AB49" s="38"/>
      <c r="AC49" s="38"/>
      <c r="AD49" s="38"/>
      <c r="AE49" s="38"/>
    </row>
    <row r="50" s="2" customFormat="1" ht="16.5" customHeight="1">
      <c r="A50" s="38"/>
      <c r="B50" s="39"/>
      <c r="C50" s="40"/>
      <c r="D50" s="40"/>
      <c r="E50" s="69" t="str">
        <f>E9</f>
        <v>02 - Ostatní náklady</v>
      </c>
      <c r="F50" s="40"/>
      <c r="G50" s="40"/>
      <c r="H50" s="40"/>
      <c r="I50" s="40"/>
      <c r="J50" s="40"/>
      <c r="K50" s="40"/>
      <c r="L50" s="135"/>
      <c r="S50" s="38"/>
      <c r="T50" s="38"/>
      <c r="U50" s="38"/>
      <c r="V50" s="38"/>
      <c r="W50" s="38"/>
      <c r="X50" s="38"/>
      <c r="Y50" s="38"/>
      <c r="Z50" s="38"/>
      <c r="AA50" s="38"/>
      <c r="AB50" s="38"/>
      <c r="AC50" s="38"/>
      <c r="AD50" s="38"/>
      <c r="AE50" s="38"/>
    </row>
    <row r="51" s="2" customFormat="1" ht="6.96" customHeight="1">
      <c r="A51" s="38"/>
      <c r="B51" s="39"/>
      <c r="C51" s="40"/>
      <c r="D51" s="40"/>
      <c r="E51" s="40"/>
      <c r="F51" s="40"/>
      <c r="G51" s="40"/>
      <c r="H51" s="40"/>
      <c r="I51" s="40"/>
      <c r="J51" s="40"/>
      <c r="K51" s="40"/>
      <c r="L51" s="135"/>
      <c r="S51" s="38"/>
      <c r="T51" s="38"/>
      <c r="U51" s="38"/>
      <c r="V51" s="38"/>
      <c r="W51" s="38"/>
      <c r="X51" s="38"/>
      <c r="Y51" s="38"/>
      <c r="Z51" s="38"/>
      <c r="AA51" s="38"/>
      <c r="AB51" s="38"/>
      <c r="AC51" s="38"/>
      <c r="AD51" s="38"/>
      <c r="AE51" s="38"/>
    </row>
    <row r="52" s="2" customFormat="1" ht="12" customHeight="1">
      <c r="A52" s="38"/>
      <c r="B52" s="39"/>
      <c r="C52" s="32" t="s">
        <v>21</v>
      </c>
      <c r="D52" s="40"/>
      <c r="E52" s="40"/>
      <c r="F52" s="27" t="str">
        <f>F12</f>
        <v xml:space="preserve"> </v>
      </c>
      <c r="G52" s="40"/>
      <c r="H52" s="40"/>
      <c r="I52" s="32" t="s">
        <v>23</v>
      </c>
      <c r="J52" s="72" t="str">
        <f>IF(J12="","",J12)</f>
        <v>20. 8. 2020</v>
      </c>
      <c r="K52" s="40"/>
      <c r="L52" s="135"/>
      <c r="S52" s="38"/>
      <c r="T52" s="38"/>
      <c r="U52" s="38"/>
      <c r="V52" s="38"/>
      <c r="W52" s="38"/>
      <c r="X52" s="38"/>
      <c r="Y52" s="38"/>
      <c r="Z52" s="38"/>
      <c r="AA52" s="38"/>
      <c r="AB52" s="38"/>
      <c r="AC52" s="38"/>
      <c r="AD52" s="38"/>
      <c r="AE52" s="38"/>
    </row>
    <row r="53" s="2" customFormat="1" ht="6.96" customHeight="1">
      <c r="A53" s="38"/>
      <c r="B53" s="39"/>
      <c r="C53" s="40"/>
      <c r="D53" s="40"/>
      <c r="E53" s="40"/>
      <c r="F53" s="40"/>
      <c r="G53" s="40"/>
      <c r="H53" s="40"/>
      <c r="I53" s="40"/>
      <c r="J53" s="40"/>
      <c r="K53" s="40"/>
      <c r="L53" s="135"/>
      <c r="S53" s="38"/>
      <c r="T53" s="38"/>
      <c r="U53" s="38"/>
      <c r="V53" s="38"/>
      <c r="W53" s="38"/>
      <c r="X53" s="38"/>
      <c r="Y53" s="38"/>
      <c r="Z53" s="38"/>
      <c r="AA53" s="38"/>
      <c r="AB53" s="38"/>
      <c r="AC53" s="38"/>
      <c r="AD53" s="38"/>
      <c r="AE53" s="38"/>
    </row>
    <row r="54" s="2" customFormat="1" ht="15.15" customHeight="1">
      <c r="A54" s="38"/>
      <c r="B54" s="39"/>
      <c r="C54" s="32" t="s">
        <v>25</v>
      </c>
      <c r="D54" s="40"/>
      <c r="E54" s="40"/>
      <c r="F54" s="27" t="str">
        <f>E15</f>
        <v>Technická správa komunikací hl.m. Prahy</v>
      </c>
      <c r="G54" s="40"/>
      <c r="H54" s="40"/>
      <c r="I54" s="32" t="s">
        <v>30</v>
      </c>
      <c r="J54" s="36" t="str">
        <f>E21</f>
        <v xml:space="preserve"> </v>
      </c>
      <c r="K54" s="40"/>
      <c r="L54" s="135"/>
      <c r="S54" s="38"/>
      <c r="T54" s="38"/>
      <c r="U54" s="38"/>
      <c r="V54" s="38"/>
      <c r="W54" s="38"/>
      <c r="X54" s="38"/>
      <c r="Y54" s="38"/>
      <c r="Z54" s="38"/>
      <c r="AA54" s="38"/>
      <c r="AB54" s="38"/>
      <c r="AC54" s="38"/>
      <c r="AD54" s="38"/>
      <c r="AE54" s="38"/>
    </row>
    <row r="55" s="2" customFormat="1" ht="15.15" customHeight="1">
      <c r="A55" s="38"/>
      <c r="B55" s="39"/>
      <c r="C55" s="32" t="s">
        <v>28</v>
      </c>
      <c r="D55" s="40"/>
      <c r="E55" s="40"/>
      <c r="F55" s="27" t="str">
        <f>IF(E18="","",E18)</f>
        <v>Vyplň údaj</v>
      </c>
      <c r="G55" s="40"/>
      <c r="H55" s="40"/>
      <c r="I55" s="32" t="s">
        <v>32</v>
      </c>
      <c r="J55" s="36" t="str">
        <f>E24</f>
        <v xml:space="preserve"> </v>
      </c>
      <c r="K55" s="40"/>
      <c r="L55" s="135"/>
      <c r="S55" s="38"/>
      <c r="T55" s="38"/>
      <c r="U55" s="38"/>
      <c r="V55" s="38"/>
      <c r="W55" s="38"/>
      <c r="X55" s="38"/>
      <c r="Y55" s="38"/>
      <c r="Z55" s="38"/>
      <c r="AA55" s="38"/>
      <c r="AB55" s="38"/>
      <c r="AC55" s="38"/>
      <c r="AD55" s="38"/>
      <c r="AE55" s="38"/>
    </row>
    <row r="56" s="2" customFormat="1" ht="10.32" customHeight="1">
      <c r="A56" s="38"/>
      <c r="B56" s="39"/>
      <c r="C56" s="40"/>
      <c r="D56" s="40"/>
      <c r="E56" s="40"/>
      <c r="F56" s="40"/>
      <c r="G56" s="40"/>
      <c r="H56" s="40"/>
      <c r="I56" s="40"/>
      <c r="J56" s="40"/>
      <c r="K56" s="40"/>
      <c r="L56" s="135"/>
      <c r="S56" s="38"/>
      <c r="T56" s="38"/>
      <c r="U56" s="38"/>
      <c r="V56" s="38"/>
      <c r="W56" s="38"/>
      <c r="X56" s="38"/>
      <c r="Y56" s="38"/>
      <c r="Z56" s="38"/>
      <c r="AA56" s="38"/>
      <c r="AB56" s="38"/>
      <c r="AC56" s="38"/>
      <c r="AD56" s="38"/>
      <c r="AE56" s="38"/>
    </row>
    <row r="57" s="2" customFormat="1" ht="29.28" customHeight="1">
      <c r="A57" s="38"/>
      <c r="B57" s="39"/>
      <c r="C57" s="162" t="s">
        <v>91</v>
      </c>
      <c r="D57" s="163"/>
      <c r="E57" s="163"/>
      <c r="F57" s="163"/>
      <c r="G57" s="163"/>
      <c r="H57" s="163"/>
      <c r="I57" s="163"/>
      <c r="J57" s="164" t="s">
        <v>92</v>
      </c>
      <c r="K57" s="163"/>
      <c r="L57" s="135"/>
      <c r="S57" s="38"/>
      <c r="T57" s="38"/>
      <c r="U57" s="38"/>
      <c r="V57" s="38"/>
      <c r="W57" s="38"/>
      <c r="X57" s="38"/>
      <c r="Y57" s="38"/>
      <c r="Z57" s="38"/>
      <c r="AA57" s="38"/>
      <c r="AB57" s="38"/>
      <c r="AC57" s="38"/>
      <c r="AD57" s="38"/>
      <c r="AE57" s="38"/>
    </row>
    <row r="58" s="2" customFormat="1" ht="10.32" customHeight="1">
      <c r="A58" s="38"/>
      <c r="B58" s="39"/>
      <c r="C58" s="40"/>
      <c r="D58" s="40"/>
      <c r="E58" s="40"/>
      <c r="F58" s="40"/>
      <c r="G58" s="40"/>
      <c r="H58" s="40"/>
      <c r="I58" s="40"/>
      <c r="J58" s="40"/>
      <c r="K58" s="40"/>
      <c r="L58" s="135"/>
      <c r="S58" s="38"/>
      <c r="T58" s="38"/>
      <c r="U58" s="38"/>
      <c r="V58" s="38"/>
      <c r="W58" s="38"/>
      <c r="X58" s="38"/>
      <c r="Y58" s="38"/>
      <c r="Z58" s="38"/>
      <c r="AA58" s="38"/>
      <c r="AB58" s="38"/>
      <c r="AC58" s="38"/>
      <c r="AD58" s="38"/>
      <c r="AE58" s="38"/>
    </row>
    <row r="59" s="2" customFormat="1" ht="22.8" customHeight="1">
      <c r="A59" s="38"/>
      <c r="B59" s="39"/>
      <c r="C59" s="165" t="s">
        <v>67</v>
      </c>
      <c r="D59" s="40"/>
      <c r="E59" s="40"/>
      <c r="F59" s="40"/>
      <c r="G59" s="40"/>
      <c r="H59" s="40"/>
      <c r="I59" s="40"/>
      <c r="J59" s="102">
        <f>J85</f>
        <v>0</v>
      </c>
      <c r="K59" s="40"/>
      <c r="L59" s="135"/>
      <c r="S59" s="38"/>
      <c r="T59" s="38"/>
      <c r="U59" s="38"/>
      <c r="V59" s="38"/>
      <c r="W59" s="38"/>
      <c r="X59" s="38"/>
      <c r="Y59" s="38"/>
      <c r="Z59" s="38"/>
      <c r="AA59" s="38"/>
      <c r="AB59" s="38"/>
      <c r="AC59" s="38"/>
      <c r="AD59" s="38"/>
      <c r="AE59" s="38"/>
      <c r="AU59" s="17" t="s">
        <v>93</v>
      </c>
    </row>
    <row r="60" s="9" customFormat="1" ht="24.96" customHeight="1">
      <c r="A60" s="9"/>
      <c r="B60" s="166"/>
      <c r="C60" s="167"/>
      <c r="D60" s="168" t="s">
        <v>452</v>
      </c>
      <c r="E60" s="169"/>
      <c r="F60" s="169"/>
      <c r="G60" s="169"/>
      <c r="H60" s="169"/>
      <c r="I60" s="169"/>
      <c r="J60" s="170">
        <f>J86</f>
        <v>0</v>
      </c>
      <c r="K60" s="167"/>
      <c r="L60" s="171"/>
      <c r="S60" s="9"/>
      <c r="T60" s="9"/>
      <c r="U60" s="9"/>
      <c r="V60" s="9"/>
      <c r="W60" s="9"/>
      <c r="X60" s="9"/>
      <c r="Y60" s="9"/>
      <c r="Z60" s="9"/>
      <c r="AA60" s="9"/>
      <c r="AB60" s="9"/>
      <c r="AC60" s="9"/>
      <c r="AD60" s="9"/>
      <c r="AE60" s="9"/>
    </row>
    <row r="61" s="10" customFormat="1" ht="19.92" customHeight="1">
      <c r="A61" s="10"/>
      <c r="B61" s="172"/>
      <c r="C61" s="173"/>
      <c r="D61" s="174" t="s">
        <v>453</v>
      </c>
      <c r="E61" s="175"/>
      <c r="F61" s="175"/>
      <c r="G61" s="175"/>
      <c r="H61" s="175"/>
      <c r="I61" s="175"/>
      <c r="J61" s="176">
        <f>J87</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501</v>
      </c>
      <c r="E62" s="175"/>
      <c r="F62" s="175"/>
      <c r="G62" s="175"/>
      <c r="H62" s="175"/>
      <c r="I62" s="175"/>
      <c r="J62" s="176">
        <f>J94</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502</v>
      </c>
      <c r="E63" s="175"/>
      <c r="F63" s="175"/>
      <c r="G63" s="175"/>
      <c r="H63" s="175"/>
      <c r="I63" s="175"/>
      <c r="J63" s="176">
        <f>J97</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503</v>
      </c>
      <c r="E64" s="175"/>
      <c r="F64" s="175"/>
      <c r="G64" s="175"/>
      <c r="H64" s="175"/>
      <c r="I64" s="175"/>
      <c r="J64" s="176">
        <f>J99</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504</v>
      </c>
      <c r="E65" s="175"/>
      <c r="F65" s="175"/>
      <c r="G65" s="175"/>
      <c r="H65" s="175"/>
      <c r="I65" s="175"/>
      <c r="J65" s="176">
        <f>J101</f>
        <v>0</v>
      </c>
      <c r="K65" s="173"/>
      <c r="L65" s="177"/>
      <c r="S65" s="10"/>
      <c r="T65" s="10"/>
      <c r="U65" s="10"/>
      <c r="V65" s="10"/>
      <c r="W65" s="10"/>
      <c r="X65" s="10"/>
      <c r="Y65" s="10"/>
      <c r="Z65" s="10"/>
      <c r="AA65" s="10"/>
      <c r="AB65" s="10"/>
      <c r="AC65" s="10"/>
      <c r="AD65" s="10"/>
      <c r="AE65" s="10"/>
    </row>
    <row r="66" s="2" customFormat="1" ht="21.84" customHeight="1">
      <c r="A66" s="38"/>
      <c r="B66" s="39"/>
      <c r="C66" s="40"/>
      <c r="D66" s="40"/>
      <c r="E66" s="40"/>
      <c r="F66" s="40"/>
      <c r="G66" s="40"/>
      <c r="H66" s="40"/>
      <c r="I66" s="40"/>
      <c r="J66" s="40"/>
      <c r="K66" s="40"/>
      <c r="L66" s="135"/>
      <c r="S66" s="38"/>
      <c r="T66" s="38"/>
      <c r="U66" s="38"/>
      <c r="V66" s="38"/>
      <c r="W66" s="38"/>
      <c r="X66" s="38"/>
      <c r="Y66" s="38"/>
      <c r="Z66" s="38"/>
      <c r="AA66" s="38"/>
      <c r="AB66" s="38"/>
      <c r="AC66" s="38"/>
      <c r="AD66" s="38"/>
      <c r="AE66" s="38"/>
    </row>
    <row r="67" s="2" customFormat="1" ht="6.96" customHeight="1">
      <c r="A67" s="38"/>
      <c r="B67" s="59"/>
      <c r="C67" s="60"/>
      <c r="D67" s="60"/>
      <c r="E67" s="60"/>
      <c r="F67" s="60"/>
      <c r="G67" s="60"/>
      <c r="H67" s="60"/>
      <c r="I67" s="60"/>
      <c r="J67" s="60"/>
      <c r="K67" s="60"/>
      <c r="L67" s="135"/>
      <c r="S67" s="38"/>
      <c r="T67" s="38"/>
      <c r="U67" s="38"/>
      <c r="V67" s="38"/>
      <c r="W67" s="38"/>
      <c r="X67" s="38"/>
      <c r="Y67" s="38"/>
      <c r="Z67" s="38"/>
      <c r="AA67" s="38"/>
      <c r="AB67" s="38"/>
      <c r="AC67" s="38"/>
      <c r="AD67" s="38"/>
      <c r="AE67" s="38"/>
    </row>
    <row r="71" s="2" customFormat="1" ht="6.96" customHeight="1">
      <c r="A71" s="38"/>
      <c r="B71" s="61"/>
      <c r="C71" s="62"/>
      <c r="D71" s="62"/>
      <c r="E71" s="62"/>
      <c r="F71" s="62"/>
      <c r="G71" s="62"/>
      <c r="H71" s="62"/>
      <c r="I71" s="62"/>
      <c r="J71" s="62"/>
      <c r="K71" s="62"/>
      <c r="L71" s="135"/>
      <c r="S71" s="38"/>
      <c r="T71" s="38"/>
      <c r="U71" s="38"/>
      <c r="V71" s="38"/>
      <c r="W71" s="38"/>
      <c r="X71" s="38"/>
      <c r="Y71" s="38"/>
      <c r="Z71" s="38"/>
      <c r="AA71" s="38"/>
      <c r="AB71" s="38"/>
      <c r="AC71" s="38"/>
      <c r="AD71" s="38"/>
      <c r="AE71" s="38"/>
    </row>
    <row r="72" s="2" customFormat="1" ht="24.96" customHeight="1">
      <c r="A72" s="38"/>
      <c r="B72" s="39"/>
      <c r="C72" s="23" t="s">
        <v>102</v>
      </c>
      <c r="D72" s="40"/>
      <c r="E72" s="40"/>
      <c r="F72" s="40"/>
      <c r="G72" s="40"/>
      <c r="H72" s="40"/>
      <c r="I72" s="40"/>
      <c r="J72" s="40"/>
      <c r="K72" s="40"/>
      <c r="L72" s="135"/>
      <c r="S72" s="38"/>
      <c r="T72" s="38"/>
      <c r="U72" s="38"/>
      <c r="V72" s="38"/>
      <c r="W72" s="38"/>
      <c r="X72" s="38"/>
      <c r="Y72" s="38"/>
      <c r="Z72" s="38"/>
      <c r="AA72" s="38"/>
      <c r="AB72" s="38"/>
      <c r="AC72" s="38"/>
      <c r="AD72" s="38"/>
      <c r="AE72" s="38"/>
    </row>
    <row r="73" s="2" customFormat="1" ht="6.96" customHeight="1">
      <c r="A73" s="38"/>
      <c r="B73" s="39"/>
      <c r="C73" s="40"/>
      <c r="D73" s="40"/>
      <c r="E73" s="40"/>
      <c r="F73" s="40"/>
      <c r="G73" s="40"/>
      <c r="H73" s="40"/>
      <c r="I73" s="40"/>
      <c r="J73" s="40"/>
      <c r="K73" s="40"/>
      <c r="L73" s="135"/>
      <c r="S73" s="38"/>
      <c r="T73" s="38"/>
      <c r="U73" s="38"/>
      <c r="V73" s="38"/>
      <c r="W73" s="38"/>
      <c r="X73" s="38"/>
      <c r="Y73" s="38"/>
      <c r="Z73" s="38"/>
      <c r="AA73" s="38"/>
      <c r="AB73" s="38"/>
      <c r="AC73" s="38"/>
      <c r="AD73" s="38"/>
      <c r="AE73" s="38"/>
    </row>
    <row r="74" s="2" customFormat="1" ht="12" customHeight="1">
      <c r="A74" s="38"/>
      <c r="B74" s="39"/>
      <c r="C74" s="32" t="s">
        <v>16</v>
      </c>
      <c r="D74" s="40"/>
      <c r="E74" s="40"/>
      <c r="F74" s="40"/>
      <c r="G74" s="40"/>
      <c r="H74" s="40"/>
      <c r="I74" s="40"/>
      <c r="J74" s="40"/>
      <c r="K74" s="40"/>
      <c r="L74" s="135"/>
      <c r="S74" s="38"/>
      <c r="T74" s="38"/>
      <c r="U74" s="38"/>
      <c r="V74" s="38"/>
      <c r="W74" s="38"/>
      <c r="X74" s="38"/>
      <c r="Y74" s="38"/>
      <c r="Z74" s="38"/>
      <c r="AA74" s="38"/>
      <c r="AB74" s="38"/>
      <c r="AC74" s="38"/>
      <c r="AD74" s="38"/>
      <c r="AE74" s="38"/>
    </row>
    <row r="75" s="2" customFormat="1" ht="16.5" customHeight="1">
      <c r="A75" s="38"/>
      <c r="B75" s="39"/>
      <c r="C75" s="40"/>
      <c r="D75" s="40"/>
      <c r="E75" s="161" t="str">
        <f>E7</f>
        <v>Klikatá SÚ,č.13279,Praha 5 ( Puchmajerova- OK U Trezovky)</v>
      </c>
      <c r="F75" s="32"/>
      <c r="G75" s="32"/>
      <c r="H75" s="32"/>
      <c r="I75" s="40"/>
      <c r="J75" s="40"/>
      <c r="K75" s="40"/>
      <c r="L75" s="135"/>
      <c r="S75" s="38"/>
      <c r="T75" s="38"/>
      <c r="U75" s="38"/>
      <c r="V75" s="38"/>
      <c r="W75" s="38"/>
      <c r="X75" s="38"/>
      <c r="Y75" s="38"/>
      <c r="Z75" s="38"/>
      <c r="AA75" s="38"/>
      <c r="AB75" s="38"/>
      <c r="AC75" s="38"/>
      <c r="AD75" s="38"/>
      <c r="AE75" s="38"/>
    </row>
    <row r="76" s="2" customFormat="1" ht="12" customHeight="1">
      <c r="A76" s="38"/>
      <c r="B76" s="39"/>
      <c r="C76" s="32" t="s">
        <v>88</v>
      </c>
      <c r="D76" s="40"/>
      <c r="E76" s="40"/>
      <c r="F76" s="40"/>
      <c r="G76" s="40"/>
      <c r="H76" s="40"/>
      <c r="I76" s="40"/>
      <c r="J76" s="40"/>
      <c r="K76" s="40"/>
      <c r="L76" s="135"/>
      <c r="S76" s="38"/>
      <c r="T76" s="38"/>
      <c r="U76" s="38"/>
      <c r="V76" s="38"/>
      <c r="W76" s="38"/>
      <c r="X76" s="38"/>
      <c r="Y76" s="38"/>
      <c r="Z76" s="38"/>
      <c r="AA76" s="38"/>
      <c r="AB76" s="38"/>
      <c r="AC76" s="38"/>
      <c r="AD76" s="38"/>
      <c r="AE76" s="38"/>
    </row>
    <row r="77" s="2" customFormat="1" ht="16.5" customHeight="1">
      <c r="A77" s="38"/>
      <c r="B77" s="39"/>
      <c r="C77" s="40"/>
      <c r="D77" s="40"/>
      <c r="E77" s="69" t="str">
        <f>E9</f>
        <v>02 - Ostatní náklady</v>
      </c>
      <c r="F77" s="40"/>
      <c r="G77" s="40"/>
      <c r="H77" s="40"/>
      <c r="I77" s="40"/>
      <c r="J77" s="40"/>
      <c r="K77" s="40"/>
      <c r="L77" s="135"/>
      <c r="S77" s="38"/>
      <c r="T77" s="38"/>
      <c r="U77" s="38"/>
      <c r="V77" s="38"/>
      <c r="W77" s="38"/>
      <c r="X77" s="38"/>
      <c r="Y77" s="38"/>
      <c r="Z77" s="38"/>
      <c r="AA77" s="38"/>
      <c r="AB77" s="38"/>
      <c r="AC77" s="38"/>
      <c r="AD77" s="38"/>
      <c r="AE77" s="38"/>
    </row>
    <row r="78" s="2" customFormat="1" ht="6.96" customHeight="1">
      <c r="A78" s="38"/>
      <c r="B78" s="39"/>
      <c r="C78" s="40"/>
      <c r="D78" s="40"/>
      <c r="E78" s="40"/>
      <c r="F78" s="40"/>
      <c r="G78" s="40"/>
      <c r="H78" s="40"/>
      <c r="I78" s="40"/>
      <c r="J78" s="40"/>
      <c r="K78" s="40"/>
      <c r="L78" s="135"/>
      <c r="S78" s="38"/>
      <c r="T78" s="38"/>
      <c r="U78" s="38"/>
      <c r="V78" s="38"/>
      <c r="W78" s="38"/>
      <c r="X78" s="38"/>
      <c r="Y78" s="38"/>
      <c r="Z78" s="38"/>
      <c r="AA78" s="38"/>
      <c r="AB78" s="38"/>
      <c r="AC78" s="38"/>
      <c r="AD78" s="38"/>
      <c r="AE78" s="38"/>
    </row>
    <row r="79" s="2" customFormat="1" ht="12" customHeight="1">
      <c r="A79" s="38"/>
      <c r="B79" s="39"/>
      <c r="C79" s="32" t="s">
        <v>21</v>
      </c>
      <c r="D79" s="40"/>
      <c r="E79" s="40"/>
      <c r="F79" s="27" t="str">
        <f>F12</f>
        <v xml:space="preserve"> </v>
      </c>
      <c r="G79" s="40"/>
      <c r="H79" s="40"/>
      <c r="I79" s="32" t="s">
        <v>23</v>
      </c>
      <c r="J79" s="72" t="str">
        <f>IF(J12="","",J12)</f>
        <v>20. 8. 2020</v>
      </c>
      <c r="K79" s="40"/>
      <c r="L79" s="135"/>
      <c r="S79" s="38"/>
      <c r="T79" s="38"/>
      <c r="U79" s="38"/>
      <c r="V79" s="38"/>
      <c r="W79" s="38"/>
      <c r="X79" s="38"/>
      <c r="Y79" s="38"/>
      <c r="Z79" s="38"/>
      <c r="AA79" s="38"/>
      <c r="AB79" s="38"/>
      <c r="AC79" s="38"/>
      <c r="AD79" s="38"/>
      <c r="AE79" s="38"/>
    </row>
    <row r="80" s="2" customFormat="1" ht="6.96" customHeight="1">
      <c r="A80" s="38"/>
      <c r="B80" s="39"/>
      <c r="C80" s="40"/>
      <c r="D80" s="40"/>
      <c r="E80" s="40"/>
      <c r="F80" s="40"/>
      <c r="G80" s="40"/>
      <c r="H80" s="40"/>
      <c r="I80" s="40"/>
      <c r="J80" s="40"/>
      <c r="K80" s="40"/>
      <c r="L80" s="135"/>
      <c r="S80" s="38"/>
      <c r="T80" s="38"/>
      <c r="U80" s="38"/>
      <c r="V80" s="38"/>
      <c r="W80" s="38"/>
      <c r="X80" s="38"/>
      <c r="Y80" s="38"/>
      <c r="Z80" s="38"/>
      <c r="AA80" s="38"/>
      <c r="AB80" s="38"/>
      <c r="AC80" s="38"/>
      <c r="AD80" s="38"/>
      <c r="AE80" s="38"/>
    </row>
    <row r="81" s="2" customFormat="1" ht="15.15" customHeight="1">
      <c r="A81" s="38"/>
      <c r="B81" s="39"/>
      <c r="C81" s="32" t="s">
        <v>25</v>
      </c>
      <c r="D81" s="40"/>
      <c r="E81" s="40"/>
      <c r="F81" s="27" t="str">
        <f>E15</f>
        <v>Technická správa komunikací hl.m. Prahy</v>
      </c>
      <c r="G81" s="40"/>
      <c r="H81" s="40"/>
      <c r="I81" s="32" t="s">
        <v>30</v>
      </c>
      <c r="J81" s="36" t="str">
        <f>E21</f>
        <v xml:space="preserve"> </v>
      </c>
      <c r="K81" s="40"/>
      <c r="L81" s="135"/>
      <c r="S81" s="38"/>
      <c r="T81" s="38"/>
      <c r="U81" s="38"/>
      <c r="V81" s="38"/>
      <c r="W81" s="38"/>
      <c r="X81" s="38"/>
      <c r="Y81" s="38"/>
      <c r="Z81" s="38"/>
      <c r="AA81" s="38"/>
      <c r="AB81" s="38"/>
      <c r="AC81" s="38"/>
      <c r="AD81" s="38"/>
      <c r="AE81" s="38"/>
    </row>
    <row r="82" s="2" customFormat="1" ht="15.15" customHeight="1">
      <c r="A82" s="38"/>
      <c r="B82" s="39"/>
      <c r="C82" s="32" t="s">
        <v>28</v>
      </c>
      <c r="D82" s="40"/>
      <c r="E82" s="40"/>
      <c r="F82" s="27" t="str">
        <f>IF(E18="","",E18)</f>
        <v>Vyplň údaj</v>
      </c>
      <c r="G82" s="40"/>
      <c r="H82" s="40"/>
      <c r="I82" s="32" t="s">
        <v>32</v>
      </c>
      <c r="J82" s="36" t="str">
        <f>E24</f>
        <v xml:space="preserve"> </v>
      </c>
      <c r="K82" s="40"/>
      <c r="L82" s="135"/>
      <c r="S82" s="38"/>
      <c r="T82" s="38"/>
      <c r="U82" s="38"/>
      <c r="V82" s="38"/>
      <c r="W82" s="38"/>
      <c r="X82" s="38"/>
      <c r="Y82" s="38"/>
      <c r="Z82" s="38"/>
      <c r="AA82" s="38"/>
      <c r="AB82" s="38"/>
      <c r="AC82" s="38"/>
      <c r="AD82" s="38"/>
      <c r="AE82" s="38"/>
    </row>
    <row r="83" s="2" customFormat="1" ht="10.32" customHeight="1">
      <c r="A83" s="38"/>
      <c r="B83" s="39"/>
      <c r="C83" s="40"/>
      <c r="D83" s="40"/>
      <c r="E83" s="40"/>
      <c r="F83" s="40"/>
      <c r="G83" s="40"/>
      <c r="H83" s="40"/>
      <c r="I83" s="40"/>
      <c r="J83" s="40"/>
      <c r="K83" s="40"/>
      <c r="L83" s="135"/>
      <c r="S83" s="38"/>
      <c r="T83" s="38"/>
      <c r="U83" s="38"/>
      <c r="V83" s="38"/>
      <c r="W83" s="38"/>
      <c r="X83" s="38"/>
      <c r="Y83" s="38"/>
      <c r="Z83" s="38"/>
      <c r="AA83" s="38"/>
      <c r="AB83" s="38"/>
      <c r="AC83" s="38"/>
      <c r="AD83" s="38"/>
      <c r="AE83" s="38"/>
    </row>
    <row r="84" s="11" customFormat="1" ht="29.28" customHeight="1">
      <c r="A84" s="178"/>
      <c r="B84" s="179"/>
      <c r="C84" s="180" t="s">
        <v>103</v>
      </c>
      <c r="D84" s="181" t="s">
        <v>54</v>
      </c>
      <c r="E84" s="181" t="s">
        <v>50</v>
      </c>
      <c r="F84" s="181" t="s">
        <v>51</v>
      </c>
      <c r="G84" s="181" t="s">
        <v>104</v>
      </c>
      <c r="H84" s="181" t="s">
        <v>105</v>
      </c>
      <c r="I84" s="181" t="s">
        <v>106</v>
      </c>
      <c r="J84" s="181" t="s">
        <v>92</v>
      </c>
      <c r="K84" s="182" t="s">
        <v>107</v>
      </c>
      <c r="L84" s="183"/>
      <c r="M84" s="92" t="s">
        <v>19</v>
      </c>
      <c r="N84" s="93" t="s">
        <v>39</v>
      </c>
      <c r="O84" s="93" t="s">
        <v>108</v>
      </c>
      <c r="P84" s="93" t="s">
        <v>109</v>
      </c>
      <c r="Q84" s="93" t="s">
        <v>110</v>
      </c>
      <c r="R84" s="93" t="s">
        <v>111</v>
      </c>
      <c r="S84" s="93" t="s">
        <v>112</v>
      </c>
      <c r="T84" s="94" t="s">
        <v>113</v>
      </c>
      <c r="U84" s="178"/>
      <c r="V84" s="178"/>
      <c r="W84" s="178"/>
      <c r="X84" s="178"/>
      <c r="Y84" s="178"/>
      <c r="Z84" s="178"/>
      <c r="AA84" s="178"/>
      <c r="AB84" s="178"/>
      <c r="AC84" s="178"/>
      <c r="AD84" s="178"/>
      <c r="AE84" s="178"/>
    </row>
    <row r="85" s="2" customFormat="1" ht="22.8" customHeight="1">
      <c r="A85" s="38"/>
      <c r="B85" s="39"/>
      <c r="C85" s="99" t="s">
        <v>114</v>
      </c>
      <c r="D85" s="40"/>
      <c r="E85" s="40"/>
      <c r="F85" s="40"/>
      <c r="G85" s="40"/>
      <c r="H85" s="40"/>
      <c r="I85" s="40"/>
      <c r="J85" s="184">
        <f>BK85</f>
        <v>0</v>
      </c>
      <c r="K85" s="40"/>
      <c r="L85" s="44"/>
      <c r="M85" s="95"/>
      <c r="N85" s="185"/>
      <c r="O85" s="96"/>
      <c r="P85" s="186">
        <f>P86</f>
        <v>0</v>
      </c>
      <c r="Q85" s="96"/>
      <c r="R85" s="186">
        <f>R86</f>
        <v>0</v>
      </c>
      <c r="S85" s="96"/>
      <c r="T85" s="187">
        <f>T86</f>
        <v>0</v>
      </c>
      <c r="U85" s="38"/>
      <c r="V85" s="38"/>
      <c r="W85" s="38"/>
      <c r="X85" s="38"/>
      <c r="Y85" s="38"/>
      <c r="Z85" s="38"/>
      <c r="AA85" s="38"/>
      <c r="AB85" s="38"/>
      <c r="AC85" s="38"/>
      <c r="AD85" s="38"/>
      <c r="AE85" s="38"/>
      <c r="AT85" s="17" t="s">
        <v>68</v>
      </c>
      <c r="AU85" s="17" t="s">
        <v>93</v>
      </c>
      <c r="BK85" s="188">
        <f>BK86</f>
        <v>0</v>
      </c>
    </row>
    <row r="86" s="12" customFormat="1" ht="25.92" customHeight="1">
      <c r="A86" s="12"/>
      <c r="B86" s="189"/>
      <c r="C86" s="190"/>
      <c r="D86" s="191" t="s">
        <v>68</v>
      </c>
      <c r="E86" s="192" t="s">
        <v>489</v>
      </c>
      <c r="F86" s="192" t="s">
        <v>490</v>
      </c>
      <c r="G86" s="190"/>
      <c r="H86" s="190"/>
      <c r="I86" s="193"/>
      <c r="J86" s="194">
        <f>BK86</f>
        <v>0</v>
      </c>
      <c r="K86" s="190"/>
      <c r="L86" s="195"/>
      <c r="M86" s="196"/>
      <c r="N86" s="197"/>
      <c r="O86" s="197"/>
      <c r="P86" s="198">
        <f>P87+P94+P97+P99+P101</f>
        <v>0</v>
      </c>
      <c r="Q86" s="197"/>
      <c r="R86" s="198">
        <f>R87+R94+R97+R99+R101</f>
        <v>0</v>
      </c>
      <c r="S86" s="197"/>
      <c r="T86" s="199">
        <f>T87+T94+T97+T99+T101</f>
        <v>0</v>
      </c>
      <c r="U86" s="12"/>
      <c r="V86" s="12"/>
      <c r="W86" s="12"/>
      <c r="X86" s="12"/>
      <c r="Y86" s="12"/>
      <c r="Z86" s="12"/>
      <c r="AA86" s="12"/>
      <c r="AB86" s="12"/>
      <c r="AC86" s="12"/>
      <c r="AD86" s="12"/>
      <c r="AE86" s="12"/>
      <c r="AR86" s="200" t="s">
        <v>145</v>
      </c>
      <c r="AT86" s="201" t="s">
        <v>68</v>
      </c>
      <c r="AU86" s="201" t="s">
        <v>69</v>
      </c>
      <c r="AY86" s="200" t="s">
        <v>117</v>
      </c>
      <c r="BK86" s="202">
        <f>BK87+BK94+BK97+BK99+BK101</f>
        <v>0</v>
      </c>
    </row>
    <row r="87" s="12" customFormat="1" ht="22.8" customHeight="1">
      <c r="A87" s="12"/>
      <c r="B87" s="189"/>
      <c r="C87" s="190"/>
      <c r="D87" s="191" t="s">
        <v>68</v>
      </c>
      <c r="E87" s="203" t="s">
        <v>491</v>
      </c>
      <c r="F87" s="203" t="s">
        <v>492</v>
      </c>
      <c r="G87" s="190"/>
      <c r="H87" s="190"/>
      <c r="I87" s="193"/>
      <c r="J87" s="204">
        <f>BK87</f>
        <v>0</v>
      </c>
      <c r="K87" s="190"/>
      <c r="L87" s="195"/>
      <c r="M87" s="196"/>
      <c r="N87" s="197"/>
      <c r="O87" s="197"/>
      <c r="P87" s="198">
        <f>SUM(P88:P93)</f>
        <v>0</v>
      </c>
      <c r="Q87" s="197"/>
      <c r="R87" s="198">
        <f>SUM(R88:R93)</f>
        <v>0</v>
      </c>
      <c r="S87" s="197"/>
      <c r="T87" s="199">
        <f>SUM(T88:T93)</f>
        <v>0</v>
      </c>
      <c r="U87" s="12"/>
      <c r="V87" s="12"/>
      <c r="W87" s="12"/>
      <c r="X87" s="12"/>
      <c r="Y87" s="12"/>
      <c r="Z87" s="12"/>
      <c r="AA87" s="12"/>
      <c r="AB87" s="12"/>
      <c r="AC87" s="12"/>
      <c r="AD87" s="12"/>
      <c r="AE87" s="12"/>
      <c r="AR87" s="200" t="s">
        <v>145</v>
      </c>
      <c r="AT87" s="201" t="s">
        <v>68</v>
      </c>
      <c r="AU87" s="201" t="s">
        <v>76</v>
      </c>
      <c r="AY87" s="200" t="s">
        <v>117</v>
      </c>
      <c r="BK87" s="202">
        <f>SUM(BK88:BK93)</f>
        <v>0</v>
      </c>
    </row>
    <row r="88" s="2" customFormat="1" ht="14.4" customHeight="1">
      <c r="A88" s="38"/>
      <c r="B88" s="39"/>
      <c r="C88" s="205" t="s">
        <v>76</v>
      </c>
      <c r="D88" s="205" t="s">
        <v>119</v>
      </c>
      <c r="E88" s="206" t="s">
        <v>505</v>
      </c>
      <c r="F88" s="207" t="s">
        <v>506</v>
      </c>
      <c r="G88" s="208" t="s">
        <v>495</v>
      </c>
      <c r="H88" s="209">
        <v>1</v>
      </c>
      <c r="I88" s="210"/>
      <c r="J88" s="211">
        <f>ROUND(I88*H88,2)</f>
        <v>0</v>
      </c>
      <c r="K88" s="207" t="s">
        <v>137</v>
      </c>
      <c r="L88" s="44"/>
      <c r="M88" s="212" t="s">
        <v>19</v>
      </c>
      <c r="N88" s="213" t="s">
        <v>40</v>
      </c>
      <c r="O88" s="84"/>
      <c r="P88" s="214">
        <f>O88*H88</f>
        <v>0</v>
      </c>
      <c r="Q88" s="214">
        <v>0</v>
      </c>
      <c r="R88" s="214">
        <f>Q88*H88</f>
        <v>0</v>
      </c>
      <c r="S88" s="214">
        <v>0</v>
      </c>
      <c r="T88" s="215">
        <f>S88*H88</f>
        <v>0</v>
      </c>
      <c r="U88" s="38"/>
      <c r="V88" s="38"/>
      <c r="W88" s="38"/>
      <c r="X88" s="38"/>
      <c r="Y88" s="38"/>
      <c r="Z88" s="38"/>
      <c r="AA88" s="38"/>
      <c r="AB88" s="38"/>
      <c r="AC88" s="38"/>
      <c r="AD88" s="38"/>
      <c r="AE88" s="38"/>
      <c r="AR88" s="216" t="s">
        <v>496</v>
      </c>
      <c r="AT88" s="216" t="s">
        <v>119</v>
      </c>
      <c r="AU88" s="216" t="s">
        <v>78</v>
      </c>
      <c r="AY88" s="17" t="s">
        <v>117</v>
      </c>
      <c r="BE88" s="217">
        <f>IF(N88="základní",J88,0)</f>
        <v>0</v>
      </c>
      <c r="BF88" s="217">
        <f>IF(N88="snížená",J88,0)</f>
        <v>0</v>
      </c>
      <c r="BG88" s="217">
        <f>IF(N88="zákl. přenesená",J88,0)</f>
        <v>0</v>
      </c>
      <c r="BH88" s="217">
        <f>IF(N88="sníž. přenesená",J88,0)</f>
        <v>0</v>
      </c>
      <c r="BI88" s="217">
        <f>IF(N88="nulová",J88,0)</f>
        <v>0</v>
      </c>
      <c r="BJ88" s="17" t="s">
        <v>76</v>
      </c>
      <c r="BK88" s="217">
        <f>ROUND(I88*H88,2)</f>
        <v>0</v>
      </c>
      <c r="BL88" s="17" t="s">
        <v>496</v>
      </c>
      <c r="BM88" s="216" t="s">
        <v>507</v>
      </c>
    </row>
    <row r="89" s="2" customFormat="1" ht="14.4" customHeight="1">
      <c r="A89" s="38"/>
      <c r="B89" s="39"/>
      <c r="C89" s="205" t="s">
        <v>78</v>
      </c>
      <c r="D89" s="205" t="s">
        <v>119</v>
      </c>
      <c r="E89" s="206" t="s">
        <v>508</v>
      </c>
      <c r="F89" s="207" t="s">
        <v>509</v>
      </c>
      <c r="G89" s="208" t="s">
        <v>495</v>
      </c>
      <c r="H89" s="209">
        <v>1</v>
      </c>
      <c r="I89" s="210"/>
      <c r="J89" s="211">
        <f>ROUND(I89*H89,2)</f>
        <v>0</v>
      </c>
      <c r="K89" s="207" t="s">
        <v>137</v>
      </c>
      <c r="L89" s="44"/>
      <c r="M89" s="212" t="s">
        <v>19</v>
      </c>
      <c r="N89" s="213" t="s">
        <v>40</v>
      </c>
      <c r="O89" s="84"/>
      <c r="P89" s="214">
        <f>O89*H89</f>
        <v>0</v>
      </c>
      <c r="Q89" s="214">
        <v>0</v>
      </c>
      <c r="R89" s="214">
        <f>Q89*H89</f>
        <v>0</v>
      </c>
      <c r="S89" s="214">
        <v>0</v>
      </c>
      <c r="T89" s="215">
        <f>S89*H89</f>
        <v>0</v>
      </c>
      <c r="U89" s="38"/>
      <c r="V89" s="38"/>
      <c r="W89" s="38"/>
      <c r="X89" s="38"/>
      <c r="Y89" s="38"/>
      <c r="Z89" s="38"/>
      <c r="AA89" s="38"/>
      <c r="AB89" s="38"/>
      <c r="AC89" s="38"/>
      <c r="AD89" s="38"/>
      <c r="AE89" s="38"/>
      <c r="AR89" s="216" t="s">
        <v>496</v>
      </c>
      <c r="AT89" s="216" t="s">
        <v>119</v>
      </c>
      <c r="AU89" s="216" t="s">
        <v>78</v>
      </c>
      <c r="AY89" s="17" t="s">
        <v>117</v>
      </c>
      <c r="BE89" s="217">
        <f>IF(N89="základní",J89,0)</f>
        <v>0</v>
      </c>
      <c r="BF89" s="217">
        <f>IF(N89="snížená",J89,0)</f>
        <v>0</v>
      </c>
      <c r="BG89" s="217">
        <f>IF(N89="zákl. přenesená",J89,0)</f>
        <v>0</v>
      </c>
      <c r="BH89" s="217">
        <f>IF(N89="sníž. přenesená",J89,0)</f>
        <v>0</v>
      </c>
      <c r="BI89" s="217">
        <f>IF(N89="nulová",J89,0)</f>
        <v>0</v>
      </c>
      <c r="BJ89" s="17" t="s">
        <v>76</v>
      </c>
      <c r="BK89" s="217">
        <f>ROUND(I89*H89,2)</f>
        <v>0</v>
      </c>
      <c r="BL89" s="17" t="s">
        <v>496</v>
      </c>
      <c r="BM89" s="216" t="s">
        <v>510</v>
      </c>
    </row>
    <row r="90" s="2" customFormat="1" ht="14.4" customHeight="1">
      <c r="A90" s="38"/>
      <c r="B90" s="39"/>
      <c r="C90" s="205" t="s">
        <v>134</v>
      </c>
      <c r="D90" s="205" t="s">
        <v>119</v>
      </c>
      <c r="E90" s="206" t="s">
        <v>511</v>
      </c>
      <c r="F90" s="207" t="s">
        <v>512</v>
      </c>
      <c r="G90" s="208" t="s">
        <v>495</v>
      </c>
      <c r="H90" s="209">
        <v>1</v>
      </c>
      <c r="I90" s="210"/>
      <c r="J90" s="211">
        <f>ROUND(I90*H90,2)</f>
        <v>0</v>
      </c>
      <c r="K90" s="207" t="s">
        <v>137</v>
      </c>
      <c r="L90" s="44"/>
      <c r="M90" s="212" t="s">
        <v>19</v>
      </c>
      <c r="N90" s="213" t="s">
        <v>40</v>
      </c>
      <c r="O90" s="84"/>
      <c r="P90" s="214">
        <f>O90*H90</f>
        <v>0</v>
      </c>
      <c r="Q90" s="214">
        <v>0</v>
      </c>
      <c r="R90" s="214">
        <f>Q90*H90</f>
        <v>0</v>
      </c>
      <c r="S90" s="214">
        <v>0</v>
      </c>
      <c r="T90" s="215">
        <f>S90*H90</f>
        <v>0</v>
      </c>
      <c r="U90" s="38"/>
      <c r="V90" s="38"/>
      <c r="W90" s="38"/>
      <c r="X90" s="38"/>
      <c r="Y90" s="38"/>
      <c r="Z90" s="38"/>
      <c r="AA90" s="38"/>
      <c r="AB90" s="38"/>
      <c r="AC90" s="38"/>
      <c r="AD90" s="38"/>
      <c r="AE90" s="38"/>
      <c r="AR90" s="216" t="s">
        <v>496</v>
      </c>
      <c r="AT90" s="216" t="s">
        <v>119</v>
      </c>
      <c r="AU90" s="216" t="s">
        <v>78</v>
      </c>
      <c r="AY90" s="17" t="s">
        <v>117</v>
      </c>
      <c r="BE90" s="217">
        <f>IF(N90="základní",J90,0)</f>
        <v>0</v>
      </c>
      <c r="BF90" s="217">
        <f>IF(N90="snížená",J90,0)</f>
        <v>0</v>
      </c>
      <c r="BG90" s="217">
        <f>IF(N90="zákl. přenesená",J90,0)</f>
        <v>0</v>
      </c>
      <c r="BH90" s="217">
        <f>IF(N90="sníž. přenesená",J90,0)</f>
        <v>0</v>
      </c>
      <c r="BI90" s="217">
        <f>IF(N90="nulová",J90,0)</f>
        <v>0</v>
      </c>
      <c r="BJ90" s="17" t="s">
        <v>76</v>
      </c>
      <c r="BK90" s="217">
        <f>ROUND(I90*H90,2)</f>
        <v>0</v>
      </c>
      <c r="BL90" s="17" t="s">
        <v>496</v>
      </c>
      <c r="BM90" s="216" t="s">
        <v>513</v>
      </c>
    </row>
    <row r="91" s="2" customFormat="1" ht="24.15" customHeight="1">
      <c r="A91" s="38"/>
      <c r="B91" s="39"/>
      <c r="C91" s="205" t="s">
        <v>124</v>
      </c>
      <c r="D91" s="205" t="s">
        <v>119</v>
      </c>
      <c r="E91" s="206" t="s">
        <v>514</v>
      </c>
      <c r="F91" s="207" t="s">
        <v>515</v>
      </c>
      <c r="G91" s="208" t="s">
        <v>495</v>
      </c>
      <c r="H91" s="209">
        <v>1</v>
      </c>
      <c r="I91" s="210"/>
      <c r="J91" s="211">
        <f>ROUND(I91*H91,2)</f>
        <v>0</v>
      </c>
      <c r="K91" s="207" t="s">
        <v>137</v>
      </c>
      <c r="L91" s="44"/>
      <c r="M91" s="212" t="s">
        <v>19</v>
      </c>
      <c r="N91" s="213" t="s">
        <v>40</v>
      </c>
      <c r="O91" s="84"/>
      <c r="P91" s="214">
        <f>O91*H91</f>
        <v>0</v>
      </c>
      <c r="Q91" s="214">
        <v>0</v>
      </c>
      <c r="R91" s="214">
        <f>Q91*H91</f>
        <v>0</v>
      </c>
      <c r="S91" s="214">
        <v>0</v>
      </c>
      <c r="T91" s="215">
        <f>S91*H91</f>
        <v>0</v>
      </c>
      <c r="U91" s="38"/>
      <c r="V91" s="38"/>
      <c r="W91" s="38"/>
      <c r="X91" s="38"/>
      <c r="Y91" s="38"/>
      <c r="Z91" s="38"/>
      <c r="AA91" s="38"/>
      <c r="AB91" s="38"/>
      <c r="AC91" s="38"/>
      <c r="AD91" s="38"/>
      <c r="AE91" s="38"/>
      <c r="AR91" s="216" t="s">
        <v>496</v>
      </c>
      <c r="AT91" s="216" t="s">
        <v>119</v>
      </c>
      <c r="AU91" s="216" t="s">
        <v>78</v>
      </c>
      <c r="AY91" s="17" t="s">
        <v>117</v>
      </c>
      <c r="BE91" s="217">
        <f>IF(N91="základní",J91,0)</f>
        <v>0</v>
      </c>
      <c r="BF91" s="217">
        <f>IF(N91="snížená",J91,0)</f>
        <v>0</v>
      </c>
      <c r="BG91" s="217">
        <f>IF(N91="zákl. přenesená",J91,0)</f>
        <v>0</v>
      </c>
      <c r="BH91" s="217">
        <f>IF(N91="sníž. přenesená",J91,0)</f>
        <v>0</v>
      </c>
      <c r="BI91" s="217">
        <f>IF(N91="nulová",J91,0)</f>
        <v>0</v>
      </c>
      <c r="BJ91" s="17" t="s">
        <v>76</v>
      </c>
      <c r="BK91" s="217">
        <f>ROUND(I91*H91,2)</f>
        <v>0</v>
      </c>
      <c r="BL91" s="17" t="s">
        <v>496</v>
      </c>
      <c r="BM91" s="216" t="s">
        <v>516</v>
      </c>
    </row>
    <row r="92" s="13" customFormat="1">
      <c r="A92" s="13"/>
      <c r="B92" s="223"/>
      <c r="C92" s="224"/>
      <c r="D92" s="218" t="s">
        <v>128</v>
      </c>
      <c r="E92" s="225" t="s">
        <v>19</v>
      </c>
      <c r="F92" s="226" t="s">
        <v>76</v>
      </c>
      <c r="G92" s="224"/>
      <c r="H92" s="227">
        <v>1</v>
      </c>
      <c r="I92" s="228"/>
      <c r="J92" s="224"/>
      <c r="K92" s="224"/>
      <c r="L92" s="229"/>
      <c r="M92" s="230"/>
      <c r="N92" s="231"/>
      <c r="O92" s="231"/>
      <c r="P92" s="231"/>
      <c r="Q92" s="231"/>
      <c r="R92" s="231"/>
      <c r="S92" s="231"/>
      <c r="T92" s="232"/>
      <c r="U92" s="13"/>
      <c r="V92" s="13"/>
      <c r="W92" s="13"/>
      <c r="X92" s="13"/>
      <c r="Y92" s="13"/>
      <c r="Z92" s="13"/>
      <c r="AA92" s="13"/>
      <c r="AB92" s="13"/>
      <c r="AC92" s="13"/>
      <c r="AD92" s="13"/>
      <c r="AE92" s="13"/>
      <c r="AT92" s="233" t="s">
        <v>128</v>
      </c>
      <c r="AU92" s="233" t="s">
        <v>78</v>
      </c>
      <c r="AV92" s="13" t="s">
        <v>78</v>
      </c>
      <c r="AW92" s="13" t="s">
        <v>31</v>
      </c>
      <c r="AX92" s="13" t="s">
        <v>76</v>
      </c>
      <c r="AY92" s="233" t="s">
        <v>117</v>
      </c>
    </row>
    <row r="93" s="2" customFormat="1" ht="14.4" customHeight="1">
      <c r="A93" s="38"/>
      <c r="B93" s="39"/>
      <c r="C93" s="205" t="s">
        <v>145</v>
      </c>
      <c r="D93" s="205" t="s">
        <v>119</v>
      </c>
      <c r="E93" s="206" t="s">
        <v>517</v>
      </c>
      <c r="F93" s="207" t="s">
        <v>518</v>
      </c>
      <c r="G93" s="208" t="s">
        <v>495</v>
      </c>
      <c r="H93" s="209">
        <v>1</v>
      </c>
      <c r="I93" s="210"/>
      <c r="J93" s="211">
        <f>ROUND(I93*H93,2)</f>
        <v>0</v>
      </c>
      <c r="K93" s="207" t="s">
        <v>137</v>
      </c>
      <c r="L93" s="44"/>
      <c r="M93" s="212" t="s">
        <v>19</v>
      </c>
      <c r="N93" s="213" t="s">
        <v>40</v>
      </c>
      <c r="O93" s="84"/>
      <c r="P93" s="214">
        <f>O93*H93</f>
        <v>0</v>
      </c>
      <c r="Q93" s="214">
        <v>0</v>
      </c>
      <c r="R93" s="214">
        <f>Q93*H93</f>
        <v>0</v>
      </c>
      <c r="S93" s="214">
        <v>0</v>
      </c>
      <c r="T93" s="215">
        <f>S93*H93</f>
        <v>0</v>
      </c>
      <c r="U93" s="38"/>
      <c r="V93" s="38"/>
      <c r="W93" s="38"/>
      <c r="X93" s="38"/>
      <c r="Y93" s="38"/>
      <c r="Z93" s="38"/>
      <c r="AA93" s="38"/>
      <c r="AB93" s="38"/>
      <c r="AC93" s="38"/>
      <c r="AD93" s="38"/>
      <c r="AE93" s="38"/>
      <c r="AR93" s="216" t="s">
        <v>496</v>
      </c>
      <c r="AT93" s="216" t="s">
        <v>119</v>
      </c>
      <c r="AU93" s="216" t="s">
        <v>78</v>
      </c>
      <c r="AY93" s="17" t="s">
        <v>117</v>
      </c>
      <c r="BE93" s="217">
        <f>IF(N93="základní",J93,0)</f>
        <v>0</v>
      </c>
      <c r="BF93" s="217">
        <f>IF(N93="snížená",J93,0)</f>
        <v>0</v>
      </c>
      <c r="BG93" s="217">
        <f>IF(N93="zákl. přenesená",J93,0)</f>
        <v>0</v>
      </c>
      <c r="BH93" s="217">
        <f>IF(N93="sníž. přenesená",J93,0)</f>
        <v>0</v>
      </c>
      <c r="BI93" s="217">
        <f>IF(N93="nulová",J93,0)</f>
        <v>0</v>
      </c>
      <c r="BJ93" s="17" t="s">
        <v>76</v>
      </c>
      <c r="BK93" s="217">
        <f>ROUND(I93*H93,2)</f>
        <v>0</v>
      </c>
      <c r="BL93" s="17" t="s">
        <v>496</v>
      </c>
      <c r="BM93" s="216" t="s">
        <v>519</v>
      </c>
    </row>
    <row r="94" s="12" customFormat="1" ht="22.8" customHeight="1">
      <c r="A94" s="12"/>
      <c r="B94" s="189"/>
      <c r="C94" s="190"/>
      <c r="D94" s="191" t="s">
        <v>68</v>
      </c>
      <c r="E94" s="203" t="s">
        <v>520</v>
      </c>
      <c r="F94" s="203" t="s">
        <v>521</v>
      </c>
      <c r="G94" s="190"/>
      <c r="H94" s="190"/>
      <c r="I94" s="193"/>
      <c r="J94" s="204">
        <f>BK94</f>
        <v>0</v>
      </c>
      <c r="K94" s="190"/>
      <c r="L94" s="195"/>
      <c r="M94" s="196"/>
      <c r="N94" s="197"/>
      <c r="O94" s="197"/>
      <c r="P94" s="198">
        <f>SUM(P95:P96)</f>
        <v>0</v>
      </c>
      <c r="Q94" s="197"/>
      <c r="R94" s="198">
        <f>SUM(R95:R96)</f>
        <v>0</v>
      </c>
      <c r="S94" s="197"/>
      <c r="T94" s="199">
        <f>SUM(T95:T96)</f>
        <v>0</v>
      </c>
      <c r="U94" s="12"/>
      <c r="V94" s="12"/>
      <c r="W94" s="12"/>
      <c r="X94" s="12"/>
      <c r="Y94" s="12"/>
      <c r="Z94" s="12"/>
      <c r="AA94" s="12"/>
      <c r="AB94" s="12"/>
      <c r="AC94" s="12"/>
      <c r="AD94" s="12"/>
      <c r="AE94" s="12"/>
      <c r="AR94" s="200" t="s">
        <v>145</v>
      </c>
      <c r="AT94" s="201" t="s">
        <v>68</v>
      </c>
      <c r="AU94" s="201" t="s">
        <v>76</v>
      </c>
      <c r="AY94" s="200" t="s">
        <v>117</v>
      </c>
      <c r="BK94" s="202">
        <f>SUM(BK95:BK96)</f>
        <v>0</v>
      </c>
    </row>
    <row r="95" s="2" customFormat="1" ht="14.4" customHeight="1">
      <c r="A95" s="38"/>
      <c r="B95" s="39"/>
      <c r="C95" s="205" t="s">
        <v>150</v>
      </c>
      <c r="D95" s="205" t="s">
        <v>119</v>
      </c>
      <c r="E95" s="206" t="s">
        <v>522</v>
      </c>
      <c r="F95" s="207" t="s">
        <v>521</v>
      </c>
      <c r="G95" s="208" t="s">
        <v>495</v>
      </c>
      <c r="H95" s="209">
        <v>1</v>
      </c>
      <c r="I95" s="210"/>
      <c r="J95" s="211">
        <f>ROUND(I95*H95,2)</f>
        <v>0</v>
      </c>
      <c r="K95" s="207" t="s">
        <v>137</v>
      </c>
      <c r="L95" s="44"/>
      <c r="M95" s="212" t="s">
        <v>19</v>
      </c>
      <c r="N95" s="213" t="s">
        <v>40</v>
      </c>
      <c r="O95" s="84"/>
      <c r="P95" s="214">
        <f>O95*H95</f>
        <v>0</v>
      </c>
      <c r="Q95" s="214">
        <v>0</v>
      </c>
      <c r="R95" s="214">
        <f>Q95*H95</f>
        <v>0</v>
      </c>
      <c r="S95" s="214">
        <v>0</v>
      </c>
      <c r="T95" s="215">
        <f>S95*H95</f>
        <v>0</v>
      </c>
      <c r="U95" s="38"/>
      <c r="V95" s="38"/>
      <c r="W95" s="38"/>
      <c r="X95" s="38"/>
      <c r="Y95" s="38"/>
      <c r="Z95" s="38"/>
      <c r="AA95" s="38"/>
      <c r="AB95" s="38"/>
      <c r="AC95" s="38"/>
      <c r="AD95" s="38"/>
      <c r="AE95" s="38"/>
      <c r="AR95" s="216" t="s">
        <v>496</v>
      </c>
      <c r="AT95" s="216" t="s">
        <v>119</v>
      </c>
      <c r="AU95" s="216" t="s">
        <v>78</v>
      </c>
      <c r="AY95" s="17" t="s">
        <v>117</v>
      </c>
      <c r="BE95" s="217">
        <f>IF(N95="základní",J95,0)</f>
        <v>0</v>
      </c>
      <c r="BF95" s="217">
        <f>IF(N95="snížená",J95,0)</f>
        <v>0</v>
      </c>
      <c r="BG95" s="217">
        <f>IF(N95="zákl. přenesená",J95,0)</f>
        <v>0</v>
      </c>
      <c r="BH95" s="217">
        <f>IF(N95="sníž. přenesená",J95,0)</f>
        <v>0</v>
      </c>
      <c r="BI95" s="217">
        <f>IF(N95="nulová",J95,0)</f>
        <v>0</v>
      </c>
      <c r="BJ95" s="17" t="s">
        <v>76</v>
      </c>
      <c r="BK95" s="217">
        <f>ROUND(I95*H95,2)</f>
        <v>0</v>
      </c>
      <c r="BL95" s="17" t="s">
        <v>496</v>
      </c>
      <c r="BM95" s="216" t="s">
        <v>523</v>
      </c>
    </row>
    <row r="96" s="2" customFormat="1" ht="14.4" customHeight="1">
      <c r="A96" s="38"/>
      <c r="B96" s="39"/>
      <c r="C96" s="205" t="s">
        <v>157</v>
      </c>
      <c r="D96" s="205" t="s">
        <v>119</v>
      </c>
      <c r="E96" s="206" t="s">
        <v>524</v>
      </c>
      <c r="F96" s="207" t="s">
        <v>525</v>
      </c>
      <c r="G96" s="208" t="s">
        <v>249</v>
      </c>
      <c r="H96" s="209">
        <v>2</v>
      </c>
      <c r="I96" s="210"/>
      <c r="J96" s="211">
        <f>ROUND(I96*H96,2)</f>
        <v>0</v>
      </c>
      <c r="K96" s="207" t="s">
        <v>137</v>
      </c>
      <c r="L96" s="44"/>
      <c r="M96" s="212" t="s">
        <v>19</v>
      </c>
      <c r="N96" s="213" t="s">
        <v>40</v>
      </c>
      <c r="O96" s="84"/>
      <c r="P96" s="214">
        <f>O96*H96</f>
        <v>0</v>
      </c>
      <c r="Q96" s="214">
        <v>0</v>
      </c>
      <c r="R96" s="214">
        <f>Q96*H96</f>
        <v>0</v>
      </c>
      <c r="S96" s="214">
        <v>0</v>
      </c>
      <c r="T96" s="215">
        <f>S96*H96</f>
        <v>0</v>
      </c>
      <c r="U96" s="38"/>
      <c r="V96" s="38"/>
      <c r="W96" s="38"/>
      <c r="X96" s="38"/>
      <c r="Y96" s="38"/>
      <c r="Z96" s="38"/>
      <c r="AA96" s="38"/>
      <c r="AB96" s="38"/>
      <c r="AC96" s="38"/>
      <c r="AD96" s="38"/>
      <c r="AE96" s="38"/>
      <c r="AR96" s="216" t="s">
        <v>496</v>
      </c>
      <c r="AT96" s="216" t="s">
        <v>119</v>
      </c>
      <c r="AU96" s="216" t="s">
        <v>78</v>
      </c>
      <c r="AY96" s="17" t="s">
        <v>117</v>
      </c>
      <c r="BE96" s="217">
        <f>IF(N96="základní",J96,0)</f>
        <v>0</v>
      </c>
      <c r="BF96" s="217">
        <f>IF(N96="snížená",J96,0)</f>
        <v>0</v>
      </c>
      <c r="BG96" s="217">
        <f>IF(N96="zákl. přenesená",J96,0)</f>
        <v>0</v>
      </c>
      <c r="BH96" s="217">
        <f>IF(N96="sníž. přenesená",J96,0)</f>
        <v>0</v>
      </c>
      <c r="BI96" s="217">
        <f>IF(N96="nulová",J96,0)</f>
        <v>0</v>
      </c>
      <c r="BJ96" s="17" t="s">
        <v>76</v>
      </c>
      <c r="BK96" s="217">
        <f>ROUND(I96*H96,2)</f>
        <v>0</v>
      </c>
      <c r="BL96" s="17" t="s">
        <v>496</v>
      </c>
      <c r="BM96" s="216" t="s">
        <v>526</v>
      </c>
    </row>
    <row r="97" s="12" customFormat="1" ht="22.8" customHeight="1">
      <c r="A97" s="12"/>
      <c r="B97" s="189"/>
      <c r="C97" s="190"/>
      <c r="D97" s="191" t="s">
        <v>68</v>
      </c>
      <c r="E97" s="203" t="s">
        <v>527</v>
      </c>
      <c r="F97" s="203" t="s">
        <v>528</v>
      </c>
      <c r="G97" s="190"/>
      <c r="H97" s="190"/>
      <c r="I97" s="193"/>
      <c r="J97" s="204">
        <f>BK97</f>
        <v>0</v>
      </c>
      <c r="K97" s="190"/>
      <c r="L97" s="195"/>
      <c r="M97" s="196"/>
      <c r="N97" s="197"/>
      <c r="O97" s="197"/>
      <c r="P97" s="198">
        <f>P98</f>
        <v>0</v>
      </c>
      <c r="Q97" s="197"/>
      <c r="R97" s="198">
        <f>R98</f>
        <v>0</v>
      </c>
      <c r="S97" s="197"/>
      <c r="T97" s="199">
        <f>T98</f>
        <v>0</v>
      </c>
      <c r="U97" s="12"/>
      <c r="V97" s="12"/>
      <c r="W97" s="12"/>
      <c r="X97" s="12"/>
      <c r="Y97" s="12"/>
      <c r="Z97" s="12"/>
      <c r="AA97" s="12"/>
      <c r="AB97" s="12"/>
      <c r="AC97" s="12"/>
      <c r="AD97" s="12"/>
      <c r="AE97" s="12"/>
      <c r="AR97" s="200" t="s">
        <v>145</v>
      </c>
      <c r="AT97" s="201" t="s">
        <v>68</v>
      </c>
      <c r="AU97" s="201" t="s">
        <v>76</v>
      </c>
      <c r="AY97" s="200" t="s">
        <v>117</v>
      </c>
      <c r="BK97" s="202">
        <f>BK98</f>
        <v>0</v>
      </c>
    </row>
    <row r="98" s="2" customFormat="1" ht="14.4" customHeight="1">
      <c r="A98" s="38"/>
      <c r="B98" s="39"/>
      <c r="C98" s="205" t="s">
        <v>162</v>
      </c>
      <c r="D98" s="205" t="s">
        <v>119</v>
      </c>
      <c r="E98" s="206" t="s">
        <v>529</v>
      </c>
      <c r="F98" s="207" t="s">
        <v>530</v>
      </c>
      <c r="G98" s="208" t="s">
        <v>495</v>
      </c>
      <c r="H98" s="209">
        <v>1</v>
      </c>
      <c r="I98" s="210"/>
      <c r="J98" s="211">
        <f>ROUND(I98*H98,2)</f>
        <v>0</v>
      </c>
      <c r="K98" s="207" t="s">
        <v>137</v>
      </c>
      <c r="L98" s="44"/>
      <c r="M98" s="212" t="s">
        <v>19</v>
      </c>
      <c r="N98" s="213" t="s">
        <v>40</v>
      </c>
      <c r="O98" s="84"/>
      <c r="P98" s="214">
        <f>O98*H98</f>
        <v>0</v>
      </c>
      <c r="Q98" s="214">
        <v>0</v>
      </c>
      <c r="R98" s="214">
        <f>Q98*H98</f>
        <v>0</v>
      </c>
      <c r="S98" s="214">
        <v>0</v>
      </c>
      <c r="T98" s="215">
        <f>S98*H98</f>
        <v>0</v>
      </c>
      <c r="U98" s="38"/>
      <c r="V98" s="38"/>
      <c r="W98" s="38"/>
      <c r="X98" s="38"/>
      <c r="Y98" s="38"/>
      <c r="Z98" s="38"/>
      <c r="AA98" s="38"/>
      <c r="AB98" s="38"/>
      <c r="AC98" s="38"/>
      <c r="AD98" s="38"/>
      <c r="AE98" s="38"/>
      <c r="AR98" s="216" t="s">
        <v>496</v>
      </c>
      <c r="AT98" s="216" t="s">
        <v>119</v>
      </c>
      <c r="AU98" s="216" t="s">
        <v>78</v>
      </c>
      <c r="AY98" s="17" t="s">
        <v>117</v>
      </c>
      <c r="BE98" s="217">
        <f>IF(N98="základní",J98,0)</f>
        <v>0</v>
      </c>
      <c r="BF98" s="217">
        <f>IF(N98="snížená",J98,0)</f>
        <v>0</v>
      </c>
      <c r="BG98" s="217">
        <f>IF(N98="zákl. přenesená",J98,0)</f>
        <v>0</v>
      </c>
      <c r="BH98" s="217">
        <f>IF(N98="sníž. přenesená",J98,0)</f>
        <v>0</v>
      </c>
      <c r="BI98" s="217">
        <f>IF(N98="nulová",J98,0)</f>
        <v>0</v>
      </c>
      <c r="BJ98" s="17" t="s">
        <v>76</v>
      </c>
      <c r="BK98" s="217">
        <f>ROUND(I98*H98,2)</f>
        <v>0</v>
      </c>
      <c r="BL98" s="17" t="s">
        <v>496</v>
      </c>
      <c r="BM98" s="216" t="s">
        <v>531</v>
      </c>
    </row>
    <row r="99" s="12" customFormat="1" ht="22.8" customHeight="1">
      <c r="A99" s="12"/>
      <c r="B99" s="189"/>
      <c r="C99" s="190"/>
      <c r="D99" s="191" t="s">
        <v>68</v>
      </c>
      <c r="E99" s="203" t="s">
        <v>532</v>
      </c>
      <c r="F99" s="203" t="s">
        <v>533</v>
      </c>
      <c r="G99" s="190"/>
      <c r="H99" s="190"/>
      <c r="I99" s="193"/>
      <c r="J99" s="204">
        <f>BK99</f>
        <v>0</v>
      </c>
      <c r="K99" s="190"/>
      <c r="L99" s="195"/>
      <c r="M99" s="196"/>
      <c r="N99" s="197"/>
      <c r="O99" s="197"/>
      <c r="P99" s="198">
        <f>P100</f>
        <v>0</v>
      </c>
      <c r="Q99" s="197"/>
      <c r="R99" s="198">
        <f>R100</f>
        <v>0</v>
      </c>
      <c r="S99" s="197"/>
      <c r="T99" s="199">
        <f>T100</f>
        <v>0</v>
      </c>
      <c r="U99" s="12"/>
      <c r="V99" s="12"/>
      <c r="W99" s="12"/>
      <c r="X99" s="12"/>
      <c r="Y99" s="12"/>
      <c r="Z99" s="12"/>
      <c r="AA99" s="12"/>
      <c r="AB99" s="12"/>
      <c r="AC99" s="12"/>
      <c r="AD99" s="12"/>
      <c r="AE99" s="12"/>
      <c r="AR99" s="200" t="s">
        <v>145</v>
      </c>
      <c r="AT99" s="201" t="s">
        <v>68</v>
      </c>
      <c r="AU99" s="201" t="s">
        <v>76</v>
      </c>
      <c r="AY99" s="200" t="s">
        <v>117</v>
      </c>
      <c r="BK99" s="202">
        <f>BK100</f>
        <v>0</v>
      </c>
    </row>
    <row r="100" s="2" customFormat="1" ht="14.4" customHeight="1">
      <c r="A100" s="38"/>
      <c r="B100" s="39"/>
      <c r="C100" s="205" t="s">
        <v>167</v>
      </c>
      <c r="D100" s="205" t="s">
        <v>119</v>
      </c>
      <c r="E100" s="206" t="s">
        <v>534</v>
      </c>
      <c r="F100" s="207" t="s">
        <v>533</v>
      </c>
      <c r="G100" s="208" t="s">
        <v>495</v>
      </c>
      <c r="H100" s="209">
        <v>1</v>
      </c>
      <c r="I100" s="210"/>
      <c r="J100" s="211">
        <f>ROUND(I100*H100,2)</f>
        <v>0</v>
      </c>
      <c r="K100" s="207" t="s">
        <v>137</v>
      </c>
      <c r="L100" s="44"/>
      <c r="M100" s="212" t="s">
        <v>19</v>
      </c>
      <c r="N100" s="213" t="s">
        <v>40</v>
      </c>
      <c r="O100" s="84"/>
      <c r="P100" s="214">
        <f>O100*H100</f>
        <v>0</v>
      </c>
      <c r="Q100" s="214">
        <v>0</v>
      </c>
      <c r="R100" s="214">
        <f>Q100*H100</f>
        <v>0</v>
      </c>
      <c r="S100" s="214">
        <v>0</v>
      </c>
      <c r="T100" s="215">
        <f>S100*H100</f>
        <v>0</v>
      </c>
      <c r="U100" s="38"/>
      <c r="V100" s="38"/>
      <c r="W100" s="38"/>
      <c r="X100" s="38"/>
      <c r="Y100" s="38"/>
      <c r="Z100" s="38"/>
      <c r="AA100" s="38"/>
      <c r="AB100" s="38"/>
      <c r="AC100" s="38"/>
      <c r="AD100" s="38"/>
      <c r="AE100" s="38"/>
      <c r="AR100" s="216" t="s">
        <v>496</v>
      </c>
      <c r="AT100" s="216" t="s">
        <v>119</v>
      </c>
      <c r="AU100" s="216" t="s">
        <v>78</v>
      </c>
      <c r="AY100" s="17" t="s">
        <v>117</v>
      </c>
      <c r="BE100" s="217">
        <f>IF(N100="základní",J100,0)</f>
        <v>0</v>
      </c>
      <c r="BF100" s="217">
        <f>IF(N100="snížená",J100,0)</f>
        <v>0</v>
      </c>
      <c r="BG100" s="217">
        <f>IF(N100="zákl. přenesená",J100,0)</f>
        <v>0</v>
      </c>
      <c r="BH100" s="217">
        <f>IF(N100="sníž. přenesená",J100,0)</f>
        <v>0</v>
      </c>
      <c r="BI100" s="217">
        <f>IF(N100="nulová",J100,0)</f>
        <v>0</v>
      </c>
      <c r="BJ100" s="17" t="s">
        <v>76</v>
      </c>
      <c r="BK100" s="217">
        <f>ROUND(I100*H100,2)</f>
        <v>0</v>
      </c>
      <c r="BL100" s="17" t="s">
        <v>496</v>
      </c>
      <c r="BM100" s="216" t="s">
        <v>535</v>
      </c>
    </row>
    <row r="101" s="12" customFormat="1" ht="22.8" customHeight="1">
      <c r="A101" s="12"/>
      <c r="B101" s="189"/>
      <c r="C101" s="190"/>
      <c r="D101" s="191" t="s">
        <v>68</v>
      </c>
      <c r="E101" s="203" t="s">
        <v>536</v>
      </c>
      <c r="F101" s="203" t="s">
        <v>537</v>
      </c>
      <c r="G101" s="190"/>
      <c r="H101" s="190"/>
      <c r="I101" s="193"/>
      <c r="J101" s="204">
        <f>BK101</f>
        <v>0</v>
      </c>
      <c r="K101" s="190"/>
      <c r="L101" s="195"/>
      <c r="M101" s="196"/>
      <c r="N101" s="197"/>
      <c r="O101" s="197"/>
      <c r="P101" s="198">
        <f>P102</f>
        <v>0</v>
      </c>
      <c r="Q101" s="197"/>
      <c r="R101" s="198">
        <f>R102</f>
        <v>0</v>
      </c>
      <c r="S101" s="197"/>
      <c r="T101" s="199">
        <f>T102</f>
        <v>0</v>
      </c>
      <c r="U101" s="12"/>
      <c r="V101" s="12"/>
      <c r="W101" s="12"/>
      <c r="X101" s="12"/>
      <c r="Y101" s="12"/>
      <c r="Z101" s="12"/>
      <c r="AA101" s="12"/>
      <c r="AB101" s="12"/>
      <c r="AC101" s="12"/>
      <c r="AD101" s="12"/>
      <c r="AE101" s="12"/>
      <c r="AR101" s="200" t="s">
        <v>145</v>
      </c>
      <c r="AT101" s="201" t="s">
        <v>68</v>
      </c>
      <c r="AU101" s="201" t="s">
        <v>76</v>
      </c>
      <c r="AY101" s="200" t="s">
        <v>117</v>
      </c>
      <c r="BK101" s="202">
        <f>BK102</f>
        <v>0</v>
      </c>
    </row>
    <row r="102" s="2" customFormat="1" ht="14.4" customHeight="1">
      <c r="A102" s="38"/>
      <c r="B102" s="39"/>
      <c r="C102" s="205" t="s">
        <v>172</v>
      </c>
      <c r="D102" s="205" t="s">
        <v>119</v>
      </c>
      <c r="E102" s="206" t="s">
        <v>538</v>
      </c>
      <c r="F102" s="207" t="s">
        <v>537</v>
      </c>
      <c r="G102" s="208" t="s">
        <v>495</v>
      </c>
      <c r="H102" s="209">
        <v>1</v>
      </c>
      <c r="I102" s="210"/>
      <c r="J102" s="211">
        <f>ROUND(I102*H102,2)</f>
        <v>0</v>
      </c>
      <c r="K102" s="207" t="s">
        <v>137</v>
      </c>
      <c r="L102" s="44"/>
      <c r="M102" s="261" t="s">
        <v>19</v>
      </c>
      <c r="N102" s="262" t="s">
        <v>40</v>
      </c>
      <c r="O102" s="263"/>
      <c r="P102" s="264">
        <f>O102*H102</f>
        <v>0</v>
      </c>
      <c r="Q102" s="264">
        <v>0</v>
      </c>
      <c r="R102" s="264">
        <f>Q102*H102</f>
        <v>0</v>
      </c>
      <c r="S102" s="264">
        <v>0</v>
      </c>
      <c r="T102" s="265">
        <f>S102*H102</f>
        <v>0</v>
      </c>
      <c r="U102" s="38"/>
      <c r="V102" s="38"/>
      <c r="W102" s="38"/>
      <c r="X102" s="38"/>
      <c r="Y102" s="38"/>
      <c r="Z102" s="38"/>
      <c r="AA102" s="38"/>
      <c r="AB102" s="38"/>
      <c r="AC102" s="38"/>
      <c r="AD102" s="38"/>
      <c r="AE102" s="38"/>
      <c r="AR102" s="216" t="s">
        <v>496</v>
      </c>
      <c r="AT102" s="216" t="s">
        <v>119</v>
      </c>
      <c r="AU102" s="216" t="s">
        <v>78</v>
      </c>
      <c r="AY102" s="17" t="s">
        <v>117</v>
      </c>
      <c r="BE102" s="217">
        <f>IF(N102="základní",J102,0)</f>
        <v>0</v>
      </c>
      <c r="BF102" s="217">
        <f>IF(N102="snížená",J102,0)</f>
        <v>0</v>
      </c>
      <c r="BG102" s="217">
        <f>IF(N102="zákl. přenesená",J102,0)</f>
        <v>0</v>
      </c>
      <c r="BH102" s="217">
        <f>IF(N102="sníž. přenesená",J102,0)</f>
        <v>0</v>
      </c>
      <c r="BI102" s="217">
        <f>IF(N102="nulová",J102,0)</f>
        <v>0</v>
      </c>
      <c r="BJ102" s="17" t="s">
        <v>76</v>
      </c>
      <c r="BK102" s="217">
        <f>ROUND(I102*H102,2)</f>
        <v>0</v>
      </c>
      <c r="BL102" s="17" t="s">
        <v>496</v>
      </c>
      <c r="BM102" s="216" t="s">
        <v>539</v>
      </c>
    </row>
    <row r="103" s="2" customFormat="1" ht="6.96" customHeight="1">
      <c r="A103" s="38"/>
      <c r="B103" s="59"/>
      <c r="C103" s="60"/>
      <c r="D103" s="60"/>
      <c r="E103" s="60"/>
      <c r="F103" s="60"/>
      <c r="G103" s="60"/>
      <c r="H103" s="60"/>
      <c r="I103" s="60"/>
      <c r="J103" s="60"/>
      <c r="K103" s="60"/>
      <c r="L103" s="44"/>
      <c r="M103" s="38"/>
      <c r="O103" s="38"/>
      <c r="P103" s="38"/>
      <c r="Q103" s="38"/>
      <c r="R103" s="38"/>
      <c r="S103" s="38"/>
      <c r="T103" s="38"/>
      <c r="U103" s="38"/>
      <c r="V103" s="38"/>
      <c r="W103" s="38"/>
      <c r="X103" s="38"/>
      <c r="Y103" s="38"/>
      <c r="Z103" s="38"/>
      <c r="AA103" s="38"/>
      <c r="AB103" s="38"/>
      <c r="AC103" s="38"/>
      <c r="AD103" s="38"/>
      <c r="AE103" s="38"/>
    </row>
  </sheetData>
  <sheetProtection sheet="1" autoFilter="0" formatColumns="0" formatRows="0" objects="1" scenarios="1" spinCount="100000" saltValue="Ts/bAkS7A6sqC+lc9FoM+56kpqRPCAagMPaWrWigAgV/FZmlVk9H1/9Q2V47OcrGYIxhNuU4fa60oTDv8doi2A==" hashValue="VeU3PtMouJagyNxj35kc/BYPsKBdErYNN2wNIF28pJWJCV9RbU/C0ZZT5Zzupt6HF0Ib9Csalo3t+iqm2nhs2g==" algorithmName="SHA-512" password="CC35"/>
  <autoFilter ref="C84:K102"/>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25" style="1" customWidth="1"/>
    <col min="4" max="4" width="130.832" style="1" customWidth="1"/>
    <col min="5" max="5" width="13.33203" style="1" customWidth="1"/>
    <col min="6" max="6" width="20" style="1" customWidth="1"/>
    <col min="7" max="7" width="1.667969" style="1" customWidth="1"/>
    <col min="8" max="8" width="8.332031" style="1" customWidth="1"/>
  </cols>
  <sheetData>
    <row r="1" s="1" customFormat="1" ht="11.28" customHeight="1"/>
    <row r="2" s="1" customFormat="1" ht="36.96" customHeight="1"/>
    <row r="3" s="1" customFormat="1" ht="6.96" customHeight="1">
      <c r="B3" s="129"/>
      <c r="C3" s="130"/>
      <c r="D3" s="130"/>
      <c r="E3" s="130"/>
      <c r="F3" s="130"/>
      <c r="G3" s="130"/>
      <c r="H3" s="20"/>
    </row>
    <row r="4" s="1" customFormat="1" ht="24.96" customHeight="1">
      <c r="B4" s="20"/>
      <c r="C4" s="131" t="s">
        <v>540</v>
      </c>
      <c r="H4" s="20"/>
    </row>
    <row r="5" s="1" customFormat="1" ht="12" customHeight="1">
      <c r="B5" s="20"/>
      <c r="C5" s="266" t="s">
        <v>13</v>
      </c>
      <c r="D5" s="141" t="s">
        <v>14</v>
      </c>
      <c r="E5" s="1"/>
      <c r="F5" s="1"/>
      <c r="H5" s="20"/>
    </row>
    <row r="6" s="1" customFormat="1" ht="36.96" customHeight="1">
      <c r="B6" s="20"/>
      <c r="C6" s="267" t="s">
        <v>16</v>
      </c>
      <c r="D6" s="268" t="s">
        <v>17</v>
      </c>
      <c r="E6" s="1"/>
      <c r="F6" s="1"/>
      <c r="H6" s="20"/>
    </row>
    <row r="7" s="1" customFormat="1" ht="16.5" customHeight="1">
      <c r="B7" s="20"/>
      <c r="C7" s="133" t="s">
        <v>23</v>
      </c>
      <c r="D7" s="138" t="str">
        <f>'Rekapitulace stavby'!AN8</f>
        <v>20. 8. 2020</v>
      </c>
      <c r="H7" s="20"/>
    </row>
    <row r="8" s="2" customFormat="1" ht="10.8" customHeight="1">
      <c r="A8" s="38"/>
      <c r="B8" s="44"/>
      <c r="C8" s="38"/>
      <c r="D8" s="38"/>
      <c r="E8" s="38"/>
      <c r="F8" s="38"/>
      <c r="G8" s="38"/>
      <c r="H8" s="44"/>
    </row>
    <row r="9" s="11" customFormat="1" ht="29.28" customHeight="1">
      <c r="A9" s="178"/>
      <c r="B9" s="269"/>
      <c r="C9" s="270" t="s">
        <v>50</v>
      </c>
      <c r="D9" s="271" t="s">
        <v>51</v>
      </c>
      <c r="E9" s="271" t="s">
        <v>104</v>
      </c>
      <c r="F9" s="272" t="s">
        <v>541</v>
      </c>
      <c r="G9" s="178"/>
      <c r="H9" s="269"/>
    </row>
    <row r="10" s="2" customFormat="1" ht="26.4" customHeight="1">
      <c r="A10" s="38"/>
      <c r="B10" s="44"/>
      <c r="C10" s="273" t="s">
        <v>542</v>
      </c>
      <c r="D10" s="273" t="s">
        <v>17</v>
      </c>
      <c r="E10" s="38"/>
      <c r="F10" s="38"/>
      <c r="G10" s="38"/>
      <c r="H10" s="44"/>
    </row>
    <row r="11" s="2" customFormat="1" ht="16.8" customHeight="1">
      <c r="A11" s="38"/>
      <c r="B11" s="44"/>
      <c r="C11" s="274" t="s">
        <v>543</v>
      </c>
      <c r="D11" s="275" t="s">
        <v>544</v>
      </c>
      <c r="E11" s="276" t="s">
        <v>19</v>
      </c>
      <c r="F11" s="277">
        <v>231.68000000000001</v>
      </c>
      <c r="G11" s="38"/>
      <c r="H11" s="44"/>
    </row>
    <row r="12" s="2" customFormat="1" ht="16.8" customHeight="1">
      <c r="A12" s="38"/>
      <c r="B12" s="44"/>
      <c r="C12" s="274" t="s">
        <v>85</v>
      </c>
      <c r="D12" s="275" t="s">
        <v>19</v>
      </c>
      <c r="E12" s="276" t="s">
        <v>19</v>
      </c>
      <c r="F12" s="277">
        <v>175</v>
      </c>
      <c r="G12" s="38"/>
      <c r="H12" s="44"/>
    </row>
    <row r="13" s="2" customFormat="1" ht="16.8" customHeight="1">
      <c r="A13" s="38"/>
      <c r="B13" s="44"/>
      <c r="C13" s="278" t="s">
        <v>85</v>
      </c>
      <c r="D13" s="278" t="s">
        <v>420</v>
      </c>
      <c r="E13" s="17" t="s">
        <v>19</v>
      </c>
      <c r="F13" s="279">
        <v>175</v>
      </c>
      <c r="G13" s="38"/>
      <c r="H13" s="44"/>
    </row>
    <row r="14" s="2" customFormat="1" ht="16.8" customHeight="1">
      <c r="A14" s="38"/>
      <c r="B14" s="44"/>
      <c r="C14" s="280" t="s">
        <v>545</v>
      </c>
      <c r="D14" s="38"/>
      <c r="E14" s="38"/>
      <c r="F14" s="38"/>
      <c r="G14" s="38"/>
      <c r="H14" s="44"/>
    </row>
    <row r="15" s="2" customFormat="1" ht="16.8" customHeight="1">
      <c r="A15" s="38"/>
      <c r="B15" s="44"/>
      <c r="C15" s="278" t="s">
        <v>415</v>
      </c>
      <c r="D15" s="278" t="s">
        <v>546</v>
      </c>
      <c r="E15" s="17" t="s">
        <v>182</v>
      </c>
      <c r="F15" s="279">
        <v>1378.4000000000001</v>
      </c>
      <c r="G15" s="38"/>
      <c r="H15" s="44"/>
    </row>
    <row r="16" s="2" customFormat="1" ht="16.8" customHeight="1">
      <c r="A16" s="38"/>
      <c r="B16" s="44"/>
      <c r="C16" s="278" t="s">
        <v>424</v>
      </c>
      <c r="D16" s="278" t="s">
        <v>547</v>
      </c>
      <c r="E16" s="17" t="s">
        <v>182</v>
      </c>
      <c r="F16" s="279">
        <v>16940</v>
      </c>
      <c r="G16" s="38"/>
      <c r="H16" s="44"/>
    </row>
    <row r="17" s="2" customFormat="1" ht="16.8" customHeight="1">
      <c r="A17" s="38"/>
      <c r="B17" s="44"/>
      <c r="C17" s="278" t="s">
        <v>430</v>
      </c>
      <c r="D17" s="278" t="s">
        <v>431</v>
      </c>
      <c r="E17" s="17" t="s">
        <v>182</v>
      </c>
      <c r="F17" s="279">
        <v>175</v>
      </c>
      <c r="G17" s="38"/>
      <c r="H17" s="44"/>
    </row>
    <row r="18" s="2" customFormat="1" ht="7.44" customHeight="1">
      <c r="A18" s="38"/>
      <c r="B18" s="157"/>
      <c r="C18" s="158"/>
      <c r="D18" s="158"/>
      <c r="E18" s="158"/>
      <c r="F18" s="158"/>
      <c r="G18" s="158"/>
      <c r="H18" s="44"/>
    </row>
    <row r="19" s="2" customFormat="1">
      <c r="A19" s="38"/>
      <c r="B19" s="38"/>
      <c r="C19" s="38"/>
      <c r="D19" s="38"/>
      <c r="E19" s="38"/>
      <c r="F19" s="38"/>
      <c r="G19" s="38"/>
      <c r="H19" s="38"/>
    </row>
  </sheetData>
  <sheetProtection sheet="1" formatColumns="0" formatRows="0" objects="1" scenarios="1" spinCount="100000" saltValue="UocFr4clsEVnAyTJ9ZUOGKuUWONeI69CMeaOIcf9V99Ku4aMO6h8TnpX5si1zev5wJQ0xbr/bzVMiehosNTFWw==" hashValue="y0gk8L4Iy9T6++RlzsGUbrT8lMJCrUgbg3xrOcdWQCS/Fq+34MSL/rs1kqZAchPxQjJ80pD2nyoOCIQeC7HsNw==" algorithmName="SHA-512" password="CC35"/>
  <mergeCells count="2">
    <mergeCell ref="D5:F5"/>
    <mergeCell ref="D6:F6"/>
  </mergeCells>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81" customWidth="1"/>
    <col min="2" max="2" width="1.667969" style="281" customWidth="1"/>
    <col min="3" max="4" width="5" style="281" customWidth="1"/>
    <col min="5" max="5" width="11.66016" style="281" customWidth="1"/>
    <col min="6" max="6" width="9.160156" style="281" customWidth="1"/>
    <col min="7" max="7" width="5" style="281" customWidth="1"/>
    <col min="8" max="8" width="77.83203" style="281" customWidth="1"/>
    <col min="9" max="10" width="20" style="281" customWidth="1"/>
    <col min="11" max="11" width="1.667969" style="281" customWidth="1"/>
  </cols>
  <sheetData>
    <row r="1" s="1" customFormat="1" ht="37.5" customHeight="1"/>
    <row r="2" s="1" customFormat="1" ht="7.5" customHeight="1">
      <c r="B2" s="282"/>
      <c r="C2" s="283"/>
      <c r="D2" s="283"/>
      <c r="E2" s="283"/>
      <c r="F2" s="283"/>
      <c r="G2" s="283"/>
      <c r="H2" s="283"/>
      <c r="I2" s="283"/>
      <c r="J2" s="283"/>
      <c r="K2" s="284"/>
    </row>
    <row r="3" s="15" customFormat="1" ht="45" customHeight="1">
      <c r="B3" s="285"/>
      <c r="C3" s="286" t="s">
        <v>548</v>
      </c>
      <c r="D3" s="286"/>
      <c r="E3" s="286"/>
      <c r="F3" s="286"/>
      <c r="G3" s="286"/>
      <c r="H3" s="286"/>
      <c r="I3" s="286"/>
      <c r="J3" s="286"/>
      <c r="K3" s="287"/>
    </row>
    <row r="4" s="1" customFormat="1" ht="25.5" customHeight="1">
      <c r="B4" s="288"/>
      <c r="C4" s="289" t="s">
        <v>549</v>
      </c>
      <c r="D4" s="289"/>
      <c r="E4" s="289"/>
      <c r="F4" s="289"/>
      <c r="G4" s="289"/>
      <c r="H4" s="289"/>
      <c r="I4" s="289"/>
      <c r="J4" s="289"/>
      <c r="K4" s="290"/>
    </row>
    <row r="5" s="1" customFormat="1" ht="5.25" customHeight="1">
      <c r="B5" s="288"/>
      <c r="C5" s="291"/>
      <c r="D5" s="291"/>
      <c r="E5" s="291"/>
      <c r="F5" s="291"/>
      <c r="G5" s="291"/>
      <c r="H5" s="291"/>
      <c r="I5" s="291"/>
      <c r="J5" s="291"/>
      <c r="K5" s="290"/>
    </row>
    <row r="6" s="1" customFormat="1" ht="15" customHeight="1">
      <c r="B6" s="288"/>
      <c r="C6" s="292" t="s">
        <v>550</v>
      </c>
      <c r="D6" s="292"/>
      <c r="E6" s="292"/>
      <c r="F6" s="292"/>
      <c r="G6" s="292"/>
      <c r="H6" s="292"/>
      <c r="I6" s="292"/>
      <c r="J6" s="292"/>
      <c r="K6" s="290"/>
    </row>
    <row r="7" s="1" customFormat="1" ht="15" customHeight="1">
      <c r="B7" s="293"/>
      <c r="C7" s="292" t="s">
        <v>551</v>
      </c>
      <c r="D7" s="292"/>
      <c r="E7" s="292"/>
      <c r="F7" s="292"/>
      <c r="G7" s="292"/>
      <c r="H7" s="292"/>
      <c r="I7" s="292"/>
      <c r="J7" s="292"/>
      <c r="K7" s="290"/>
    </row>
    <row r="8" s="1" customFormat="1" ht="12.75" customHeight="1">
      <c r="B8" s="293"/>
      <c r="C8" s="292"/>
      <c r="D8" s="292"/>
      <c r="E8" s="292"/>
      <c r="F8" s="292"/>
      <c r="G8" s="292"/>
      <c r="H8" s="292"/>
      <c r="I8" s="292"/>
      <c r="J8" s="292"/>
      <c r="K8" s="290"/>
    </row>
    <row r="9" s="1" customFormat="1" ht="15" customHeight="1">
      <c r="B9" s="293"/>
      <c r="C9" s="292" t="s">
        <v>552</v>
      </c>
      <c r="D9" s="292"/>
      <c r="E9" s="292"/>
      <c r="F9" s="292"/>
      <c r="G9" s="292"/>
      <c r="H9" s="292"/>
      <c r="I9" s="292"/>
      <c r="J9" s="292"/>
      <c r="K9" s="290"/>
    </row>
    <row r="10" s="1" customFormat="1" ht="15" customHeight="1">
      <c r="B10" s="293"/>
      <c r="C10" s="292"/>
      <c r="D10" s="292" t="s">
        <v>553</v>
      </c>
      <c r="E10" s="292"/>
      <c r="F10" s="292"/>
      <c r="G10" s="292"/>
      <c r="H10" s="292"/>
      <c r="I10" s="292"/>
      <c r="J10" s="292"/>
      <c r="K10" s="290"/>
    </row>
    <row r="11" s="1" customFormat="1" ht="15" customHeight="1">
      <c r="B11" s="293"/>
      <c r="C11" s="294"/>
      <c r="D11" s="292" t="s">
        <v>554</v>
      </c>
      <c r="E11" s="292"/>
      <c r="F11" s="292"/>
      <c r="G11" s="292"/>
      <c r="H11" s="292"/>
      <c r="I11" s="292"/>
      <c r="J11" s="292"/>
      <c r="K11" s="290"/>
    </row>
    <row r="12" s="1" customFormat="1" ht="15" customHeight="1">
      <c r="B12" s="293"/>
      <c r="C12" s="294"/>
      <c r="D12" s="292"/>
      <c r="E12" s="292"/>
      <c r="F12" s="292"/>
      <c r="G12" s="292"/>
      <c r="H12" s="292"/>
      <c r="I12" s="292"/>
      <c r="J12" s="292"/>
      <c r="K12" s="290"/>
    </row>
    <row r="13" s="1" customFormat="1" ht="15" customHeight="1">
      <c r="B13" s="293"/>
      <c r="C13" s="294"/>
      <c r="D13" s="295" t="s">
        <v>555</v>
      </c>
      <c r="E13" s="292"/>
      <c r="F13" s="292"/>
      <c r="G13" s="292"/>
      <c r="H13" s="292"/>
      <c r="I13" s="292"/>
      <c r="J13" s="292"/>
      <c r="K13" s="290"/>
    </row>
    <row r="14" s="1" customFormat="1" ht="12.75" customHeight="1">
      <c r="B14" s="293"/>
      <c r="C14" s="294"/>
      <c r="D14" s="294"/>
      <c r="E14" s="294"/>
      <c r="F14" s="294"/>
      <c r="G14" s="294"/>
      <c r="H14" s="294"/>
      <c r="I14" s="294"/>
      <c r="J14" s="294"/>
      <c r="K14" s="290"/>
    </row>
    <row r="15" s="1" customFormat="1" ht="15" customHeight="1">
      <c r="B15" s="293"/>
      <c r="C15" s="294"/>
      <c r="D15" s="292" t="s">
        <v>556</v>
      </c>
      <c r="E15" s="292"/>
      <c r="F15" s="292"/>
      <c r="G15" s="292"/>
      <c r="H15" s="292"/>
      <c r="I15" s="292"/>
      <c r="J15" s="292"/>
      <c r="K15" s="290"/>
    </row>
    <row r="16" s="1" customFormat="1" ht="15" customHeight="1">
      <c r="B16" s="293"/>
      <c r="C16" s="294"/>
      <c r="D16" s="292" t="s">
        <v>557</v>
      </c>
      <c r="E16" s="292"/>
      <c r="F16" s="292"/>
      <c r="G16" s="292"/>
      <c r="H16" s="292"/>
      <c r="I16" s="292"/>
      <c r="J16" s="292"/>
      <c r="K16" s="290"/>
    </row>
    <row r="17" s="1" customFormat="1" ht="15" customHeight="1">
      <c r="B17" s="293"/>
      <c r="C17" s="294"/>
      <c r="D17" s="292" t="s">
        <v>558</v>
      </c>
      <c r="E17" s="292"/>
      <c r="F17" s="292"/>
      <c r="G17" s="292"/>
      <c r="H17" s="292"/>
      <c r="I17" s="292"/>
      <c r="J17" s="292"/>
      <c r="K17" s="290"/>
    </row>
    <row r="18" s="1" customFormat="1" ht="15" customHeight="1">
      <c r="B18" s="293"/>
      <c r="C18" s="294"/>
      <c r="D18" s="294"/>
      <c r="E18" s="296" t="s">
        <v>75</v>
      </c>
      <c r="F18" s="292" t="s">
        <v>559</v>
      </c>
      <c r="G18" s="292"/>
      <c r="H18" s="292"/>
      <c r="I18" s="292"/>
      <c r="J18" s="292"/>
      <c r="K18" s="290"/>
    </row>
    <row r="19" s="1" customFormat="1" ht="15" customHeight="1">
      <c r="B19" s="293"/>
      <c r="C19" s="294"/>
      <c r="D19" s="294"/>
      <c r="E19" s="296" t="s">
        <v>560</v>
      </c>
      <c r="F19" s="292" t="s">
        <v>561</v>
      </c>
      <c r="G19" s="292"/>
      <c r="H19" s="292"/>
      <c r="I19" s="292"/>
      <c r="J19" s="292"/>
      <c r="K19" s="290"/>
    </row>
    <row r="20" s="1" customFormat="1" ht="15" customHeight="1">
      <c r="B20" s="293"/>
      <c r="C20" s="294"/>
      <c r="D20" s="294"/>
      <c r="E20" s="296" t="s">
        <v>562</v>
      </c>
      <c r="F20" s="292" t="s">
        <v>563</v>
      </c>
      <c r="G20" s="292"/>
      <c r="H20" s="292"/>
      <c r="I20" s="292"/>
      <c r="J20" s="292"/>
      <c r="K20" s="290"/>
    </row>
    <row r="21" s="1" customFormat="1" ht="15" customHeight="1">
      <c r="B21" s="293"/>
      <c r="C21" s="294"/>
      <c r="D21" s="294"/>
      <c r="E21" s="296" t="s">
        <v>564</v>
      </c>
      <c r="F21" s="292" t="s">
        <v>565</v>
      </c>
      <c r="G21" s="292"/>
      <c r="H21" s="292"/>
      <c r="I21" s="292"/>
      <c r="J21" s="292"/>
      <c r="K21" s="290"/>
    </row>
    <row r="22" s="1" customFormat="1" ht="15" customHeight="1">
      <c r="B22" s="293"/>
      <c r="C22" s="294"/>
      <c r="D22" s="294"/>
      <c r="E22" s="296" t="s">
        <v>566</v>
      </c>
      <c r="F22" s="292" t="s">
        <v>567</v>
      </c>
      <c r="G22" s="292"/>
      <c r="H22" s="292"/>
      <c r="I22" s="292"/>
      <c r="J22" s="292"/>
      <c r="K22" s="290"/>
    </row>
    <row r="23" s="1" customFormat="1" ht="15" customHeight="1">
      <c r="B23" s="293"/>
      <c r="C23" s="294"/>
      <c r="D23" s="294"/>
      <c r="E23" s="296" t="s">
        <v>568</v>
      </c>
      <c r="F23" s="292" t="s">
        <v>569</v>
      </c>
      <c r="G23" s="292"/>
      <c r="H23" s="292"/>
      <c r="I23" s="292"/>
      <c r="J23" s="292"/>
      <c r="K23" s="290"/>
    </row>
    <row r="24" s="1" customFormat="1" ht="12.75" customHeight="1">
      <c r="B24" s="293"/>
      <c r="C24" s="294"/>
      <c r="D24" s="294"/>
      <c r="E24" s="294"/>
      <c r="F24" s="294"/>
      <c r="G24" s="294"/>
      <c r="H24" s="294"/>
      <c r="I24" s="294"/>
      <c r="J24" s="294"/>
      <c r="K24" s="290"/>
    </row>
    <row r="25" s="1" customFormat="1" ht="15" customHeight="1">
      <c r="B25" s="293"/>
      <c r="C25" s="292" t="s">
        <v>570</v>
      </c>
      <c r="D25" s="292"/>
      <c r="E25" s="292"/>
      <c r="F25" s="292"/>
      <c r="G25" s="292"/>
      <c r="H25" s="292"/>
      <c r="I25" s="292"/>
      <c r="J25" s="292"/>
      <c r="K25" s="290"/>
    </row>
    <row r="26" s="1" customFormat="1" ht="15" customHeight="1">
      <c r="B26" s="293"/>
      <c r="C26" s="292" t="s">
        <v>571</v>
      </c>
      <c r="D26" s="292"/>
      <c r="E26" s="292"/>
      <c r="F26" s="292"/>
      <c r="G26" s="292"/>
      <c r="H26" s="292"/>
      <c r="I26" s="292"/>
      <c r="J26" s="292"/>
      <c r="K26" s="290"/>
    </row>
    <row r="27" s="1" customFormat="1" ht="15" customHeight="1">
      <c r="B27" s="293"/>
      <c r="C27" s="292"/>
      <c r="D27" s="292" t="s">
        <v>572</v>
      </c>
      <c r="E27" s="292"/>
      <c r="F27" s="292"/>
      <c r="G27" s="292"/>
      <c r="H27" s="292"/>
      <c r="I27" s="292"/>
      <c r="J27" s="292"/>
      <c r="K27" s="290"/>
    </row>
    <row r="28" s="1" customFormat="1" ht="15" customHeight="1">
      <c r="B28" s="293"/>
      <c r="C28" s="294"/>
      <c r="D28" s="292" t="s">
        <v>573</v>
      </c>
      <c r="E28" s="292"/>
      <c r="F28" s="292"/>
      <c r="G28" s="292"/>
      <c r="H28" s="292"/>
      <c r="I28" s="292"/>
      <c r="J28" s="292"/>
      <c r="K28" s="290"/>
    </row>
    <row r="29" s="1" customFormat="1" ht="12.75" customHeight="1">
      <c r="B29" s="293"/>
      <c r="C29" s="294"/>
      <c r="D29" s="294"/>
      <c r="E29" s="294"/>
      <c r="F29" s="294"/>
      <c r="G29" s="294"/>
      <c r="H29" s="294"/>
      <c r="I29" s="294"/>
      <c r="J29" s="294"/>
      <c r="K29" s="290"/>
    </row>
    <row r="30" s="1" customFormat="1" ht="15" customHeight="1">
      <c r="B30" s="293"/>
      <c r="C30" s="294"/>
      <c r="D30" s="292" t="s">
        <v>574</v>
      </c>
      <c r="E30" s="292"/>
      <c r="F30" s="292"/>
      <c r="G30" s="292"/>
      <c r="H30" s="292"/>
      <c r="I30" s="292"/>
      <c r="J30" s="292"/>
      <c r="K30" s="290"/>
    </row>
    <row r="31" s="1" customFormat="1" ht="15" customHeight="1">
      <c r="B31" s="293"/>
      <c r="C31" s="294"/>
      <c r="D31" s="292" t="s">
        <v>575</v>
      </c>
      <c r="E31" s="292"/>
      <c r="F31" s="292"/>
      <c r="G31" s="292"/>
      <c r="H31" s="292"/>
      <c r="I31" s="292"/>
      <c r="J31" s="292"/>
      <c r="K31" s="290"/>
    </row>
    <row r="32" s="1" customFormat="1" ht="12.75" customHeight="1">
      <c r="B32" s="293"/>
      <c r="C32" s="294"/>
      <c r="D32" s="294"/>
      <c r="E32" s="294"/>
      <c r="F32" s="294"/>
      <c r="G32" s="294"/>
      <c r="H32" s="294"/>
      <c r="I32" s="294"/>
      <c r="J32" s="294"/>
      <c r="K32" s="290"/>
    </row>
    <row r="33" s="1" customFormat="1" ht="15" customHeight="1">
      <c r="B33" s="293"/>
      <c r="C33" s="294"/>
      <c r="D33" s="292" t="s">
        <v>576</v>
      </c>
      <c r="E33" s="292"/>
      <c r="F33" s="292"/>
      <c r="G33" s="292"/>
      <c r="H33" s="292"/>
      <c r="I33" s="292"/>
      <c r="J33" s="292"/>
      <c r="K33" s="290"/>
    </row>
    <row r="34" s="1" customFormat="1" ht="15" customHeight="1">
      <c r="B34" s="293"/>
      <c r="C34" s="294"/>
      <c r="D34" s="292" t="s">
        <v>577</v>
      </c>
      <c r="E34" s="292"/>
      <c r="F34" s="292"/>
      <c r="G34" s="292"/>
      <c r="H34" s="292"/>
      <c r="I34" s="292"/>
      <c r="J34" s="292"/>
      <c r="K34" s="290"/>
    </row>
    <row r="35" s="1" customFormat="1" ht="15" customHeight="1">
      <c r="B35" s="293"/>
      <c r="C35" s="294"/>
      <c r="D35" s="292" t="s">
        <v>578</v>
      </c>
      <c r="E35" s="292"/>
      <c r="F35" s="292"/>
      <c r="G35" s="292"/>
      <c r="H35" s="292"/>
      <c r="I35" s="292"/>
      <c r="J35" s="292"/>
      <c r="K35" s="290"/>
    </row>
    <row r="36" s="1" customFormat="1" ht="15" customHeight="1">
      <c r="B36" s="293"/>
      <c r="C36" s="294"/>
      <c r="D36" s="292"/>
      <c r="E36" s="295" t="s">
        <v>103</v>
      </c>
      <c r="F36" s="292"/>
      <c r="G36" s="292" t="s">
        <v>579</v>
      </c>
      <c r="H36" s="292"/>
      <c r="I36" s="292"/>
      <c r="J36" s="292"/>
      <c r="K36" s="290"/>
    </row>
    <row r="37" s="1" customFormat="1" ht="30.75" customHeight="1">
      <c r="B37" s="293"/>
      <c r="C37" s="294"/>
      <c r="D37" s="292"/>
      <c r="E37" s="295" t="s">
        <v>580</v>
      </c>
      <c r="F37" s="292"/>
      <c r="G37" s="292" t="s">
        <v>581</v>
      </c>
      <c r="H37" s="292"/>
      <c r="I37" s="292"/>
      <c r="J37" s="292"/>
      <c r="K37" s="290"/>
    </row>
    <row r="38" s="1" customFormat="1" ht="15" customHeight="1">
      <c r="B38" s="293"/>
      <c r="C38" s="294"/>
      <c r="D38" s="292"/>
      <c r="E38" s="295" t="s">
        <v>50</v>
      </c>
      <c r="F38" s="292"/>
      <c r="G38" s="292" t="s">
        <v>582</v>
      </c>
      <c r="H38" s="292"/>
      <c r="I38" s="292"/>
      <c r="J38" s="292"/>
      <c r="K38" s="290"/>
    </row>
    <row r="39" s="1" customFormat="1" ht="15" customHeight="1">
      <c r="B39" s="293"/>
      <c r="C39" s="294"/>
      <c r="D39" s="292"/>
      <c r="E39" s="295" t="s">
        <v>51</v>
      </c>
      <c r="F39" s="292"/>
      <c r="G39" s="292" t="s">
        <v>583</v>
      </c>
      <c r="H39" s="292"/>
      <c r="I39" s="292"/>
      <c r="J39" s="292"/>
      <c r="K39" s="290"/>
    </row>
    <row r="40" s="1" customFormat="1" ht="15" customHeight="1">
      <c r="B40" s="293"/>
      <c r="C40" s="294"/>
      <c r="D40" s="292"/>
      <c r="E40" s="295" t="s">
        <v>104</v>
      </c>
      <c r="F40" s="292"/>
      <c r="G40" s="292" t="s">
        <v>584</v>
      </c>
      <c r="H40" s="292"/>
      <c r="I40" s="292"/>
      <c r="J40" s="292"/>
      <c r="K40" s="290"/>
    </row>
    <row r="41" s="1" customFormat="1" ht="15" customHeight="1">
      <c r="B41" s="293"/>
      <c r="C41" s="294"/>
      <c r="D41" s="292"/>
      <c r="E41" s="295" t="s">
        <v>105</v>
      </c>
      <c r="F41" s="292"/>
      <c r="G41" s="292" t="s">
        <v>585</v>
      </c>
      <c r="H41" s="292"/>
      <c r="I41" s="292"/>
      <c r="J41" s="292"/>
      <c r="K41" s="290"/>
    </row>
    <row r="42" s="1" customFormat="1" ht="15" customHeight="1">
      <c r="B42" s="293"/>
      <c r="C42" s="294"/>
      <c r="D42" s="292"/>
      <c r="E42" s="295" t="s">
        <v>586</v>
      </c>
      <c r="F42" s="292"/>
      <c r="G42" s="292" t="s">
        <v>587</v>
      </c>
      <c r="H42" s="292"/>
      <c r="I42" s="292"/>
      <c r="J42" s="292"/>
      <c r="K42" s="290"/>
    </row>
    <row r="43" s="1" customFormat="1" ht="15" customHeight="1">
      <c r="B43" s="293"/>
      <c r="C43" s="294"/>
      <c r="D43" s="292"/>
      <c r="E43" s="295"/>
      <c r="F43" s="292"/>
      <c r="G43" s="292" t="s">
        <v>588</v>
      </c>
      <c r="H43" s="292"/>
      <c r="I43" s="292"/>
      <c r="J43" s="292"/>
      <c r="K43" s="290"/>
    </row>
    <row r="44" s="1" customFormat="1" ht="15" customHeight="1">
      <c r="B44" s="293"/>
      <c r="C44" s="294"/>
      <c r="D44" s="292"/>
      <c r="E44" s="295" t="s">
        <v>589</v>
      </c>
      <c r="F44" s="292"/>
      <c r="G44" s="292" t="s">
        <v>590</v>
      </c>
      <c r="H44" s="292"/>
      <c r="I44" s="292"/>
      <c r="J44" s="292"/>
      <c r="K44" s="290"/>
    </row>
    <row r="45" s="1" customFormat="1" ht="15" customHeight="1">
      <c r="B45" s="293"/>
      <c r="C45" s="294"/>
      <c r="D45" s="292"/>
      <c r="E45" s="295" t="s">
        <v>107</v>
      </c>
      <c r="F45" s="292"/>
      <c r="G45" s="292" t="s">
        <v>591</v>
      </c>
      <c r="H45" s="292"/>
      <c r="I45" s="292"/>
      <c r="J45" s="292"/>
      <c r="K45" s="290"/>
    </row>
    <row r="46" s="1" customFormat="1" ht="12.75" customHeight="1">
      <c r="B46" s="293"/>
      <c r="C46" s="294"/>
      <c r="D46" s="292"/>
      <c r="E46" s="292"/>
      <c r="F46" s="292"/>
      <c r="G46" s="292"/>
      <c r="H46" s="292"/>
      <c r="I46" s="292"/>
      <c r="J46" s="292"/>
      <c r="K46" s="290"/>
    </row>
    <row r="47" s="1" customFormat="1" ht="15" customHeight="1">
      <c r="B47" s="293"/>
      <c r="C47" s="294"/>
      <c r="D47" s="292" t="s">
        <v>592</v>
      </c>
      <c r="E47" s="292"/>
      <c r="F47" s="292"/>
      <c r="G47" s="292"/>
      <c r="H47" s="292"/>
      <c r="I47" s="292"/>
      <c r="J47" s="292"/>
      <c r="K47" s="290"/>
    </row>
    <row r="48" s="1" customFormat="1" ht="15" customHeight="1">
      <c r="B48" s="293"/>
      <c r="C48" s="294"/>
      <c r="D48" s="294"/>
      <c r="E48" s="292" t="s">
        <v>593</v>
      </c>
      <c r="F48" s="292"/>
      <c r="G48" s="292"/>
      <c r="H48" s="292"/>
      <c r="I48" s="292"/>
      <c r="J48" s="292"/>
      <c r="K48" s="290"/>
    </row>
    <row r="49" s="1" customFormat="1" ht="15" customHeight="1">
      <c r="B49" s="293"/>
      <c r="C49" s="294"/>
      <c r="D49" s="294"/>
      <c r="E49" s="292" t="s">
        <v>594</v>
      </c>
      <c r="F49" s="292"/>
      <c r="G49" s="292"/>
      <c r="H49" s="292"/>
      <c r="I49" s="292"/>
      <c r="J49" s="292"/>
      <c r="K49" s="290"/>
    </row>
    <row r="50" s="1" customFormat="1" ht="15" customHeight="1">
      <c r="B50" s="293"/>
      <c r="C50" s="294"/>
      <c r="D50" s="294"/>
      <c r="E50" s="292" t="s">
        <v>595</v>
      </c>
      <c r="F50" s="292"/>
      <c r="G50" s="292"/>
      <c r="H50" s="292"/>
      <c r="I50" s="292"/>
      <c r="J50" s="292"/>
      <c r="K50" s="290"/>
    </row>
    <row r="51" s="1" customFormat="1" ht="15" customHeight="1">
      <c r="B51" s="293"/>
      <c r="C51" s="294"/>
      <c r="D51" s="292" t="s">
        <v>596</v>
      </c>
      <c r="E51" s="292"/>
      <c r="F51" s="292"/>
      <c r="G51" s="292"/>
      <c r="H51" s="292"/>
      <c r="I51" s="292"/>
      <c r="J51" s="292"/>
      <c r="K51" s="290"/>
    </row>
    <row r="52" s="1" customFormat="1" ht="25.5" customHeight="1">
      <c r="B52" s="288"/>
      <c r="C52" s="289" t="s">
        <v>597</v>
      </c>
      <c r="D52" s="289"/>
      <c r="E52" s="289"/>
      <c r="F52" s="289"/>
      <c r="G52" s="289"/>
      <c r="H52" s="289"/>
      <c r="I52" s="289"/>
      <c r="J52" s="289"/>
      <c r="K52" s="290"/>
    </row>
    <row r="53" s="1" customFormat="1" ht="5.25" customHeight="1">
      <c r="B53" s="288"/>
      <c r="C53" s="291"/>
      <c r="D53" s="291"/>
      <c r="E53" s="291"/>
      <c r="F53" s="291"/>
      <c r="G53" s="291"/>
      <c r="H53" s="291"/>
      <c r="I53" s="291"/>
      <c r="J53" s="291"/>
      <c r="K53" s="290"/>
    </row>
    <row r="54" s="1" customFormat="1" ht="15" customHeight="1">
      <c r="B54" s="288"/>
      <c r="C54" s="292" t="s">
        <v>598</v>
      </c>
      <c r="D54" s="292"/>
      <c r="E54" s="292"/>
      <c r="F54" s="292"/>
      <c r="G54" s="292"/>
      <c r="H54" s="292"/>
      <c r="I54" s="292"/>
      <c r="J54" s="292"/>
      <c r="K54" s="290"/>
    </row>
    <row r="55" s="1" customFormat="1" ht="15" customHeight="1">
      <c r="B55" s="288"/>
      <c r="C55" s="292" t="s">
        <v>599</v>
      </c>
      <c r="D55" s="292"/>
      <c r="E55" s="292"/>
      <c r="F55" s="292"/>
      <c r="G55" s="292"/>
      <c r="H55" s="292"/>
      <c r="I55" s="292"/>
      <c r="J55" s="292"/>
      <c r="K55" s="290"/>
    </row>
    <row r="56" s="1" customFormat="1" ht="12.75" customHeight="1">
      <c r="B56" s="288"/>
      <c r="C56" s="292"/>
      <c r="D56" s="292"/>
      <c r="E56" s="292"/>
      <c r="F56" s="292"/>
      <c r="G56" s="292"/>
      <c r="H56" s="292"/>
      <c r="I56" s="292"/>
      <c r="J56" s="292"/>
      <c r="K56" s="290"/>
    </row>
    <row r="57" s="1" customFormat="1" ht="15" customHeight="1">
      <c r="B57" s="288"/>
      <c r="C57" s="292" t="s">
        <v>600</v>
      </c>
      <c r="D57" s="292"/>
      <c r="E57" s="292"/>
      <c r="F57" s="292"/>
      <c r="G57" s="292"/>
      <c r="H57" s="292"/>
      <c r="I57" s="292"/>
      <c r="J57" s="292"/>
      <c r="K57" s="290"/>
    </row>
    <row r="58" s="1" customFormat="1" ht="15" customHeight="1">
      <c r="B58" s="288"/>
      <c r="C58" s="294"/>
      <c r="D58" s="292" t="s">
        <v>601</v>
      </c>
      <c r="E58" s="292"/>
      <c r="F58" s="292"/>
      <c r="G58" s="292"/>
      <c r="H58" s="292"/>
      <c r="I58" s="292"/>
      <c r="J58" s="292"/>
      <c r="K58" s="290"/>
    </row>
    <row r="59" s="1" customFormat="1" ht="15" customHeight="1">
      <c r="B59" s="288"/>
      <c r="C59" s="294"/>
      <c r="D59" s="292" t="s">
        <v>602</v>
      </c>
      <c r="E59" s="292"/>
      <c r="F59" s="292"/>
      <c r="G59" s="292"/>
      <c r="H59" s="292"/>
      <c r="I59" s="292"/>
      <c r="J59" s="292"/>
      <c r="K59" s="290"/>
    </row>
    <row r="60" s="1" customFormat="1" ht="15" customHeight="1">
      <c r="B60" s="288"/>
      <c r="C60" s="294"/>
      <c r="D60" s="292" t="s">
        <v>603</v>
      </c>
      <c r="E60" s="292"/>
      <c r="F60" s="292"/>
      <c r="G60" s="292"/>
      <c r="H60" s="292"/>
      <c r="I60" s="292"/>
      <c r="J60" s="292"/>
      <c r="K60" s="290"/>
    </row>
    <row r="61" s="1" customFormat="1" ht="15" customHeight="1">
      <c r="B61" s="288"/>
      <c r="C61" s="294"/>
      <c r="D61" s="292" t="s">
        <v>604</v>
      </c>
      <c r="E61" s="292"/>
      <c r="F61" s="292"/>
      <c r="G61" s="292"/>
      <c r="H61" s="292"/>
      <c r="I61" s="292"/>
      <c r="J61" s="292"/>
      <c r="K61" s="290"/>
    </row>
    <row r="62" s="1" customFormat="1" ht="15" customHeight="1">
      <c r="B62" s="288"/>
      <c r="C62" s="294"/>
      <c r="D62" s="297" t="s">
        <v>605</v>
      </c>
      <c r="E62" s="297"/>
      <c r="F62" s="297"/>
      <c r="G62" s="297"/>
      <c r="H62" s="297"/>
      <c r="I62" s="297"/>
      <c r="J62" s="297"/>
      <c r="K62" s="290"/>
    </row>
    <row r="63" s="1" customFormat="1" ht="15" customHeight="1">
      <c r="B63" s="288"/>
      <c r="C63" s="294"/>
      <c r="D63" s="292" t="s">
        <v>606</v>
      </c>
      <c r="E63" s="292"/>
      <c r="F63" s="292"/>
      <c r="G63" s="292"/>
      <c r="H63" s="292"/>
      <c r="I63" s="292"/>
      <c r="J63" s="292"/>
      <c r="K63" s="290"/>
    </row>
    <row r="64" s="1" customFormat="1" ht="12.75" customHeight="1">
      <c r="B64" s="288"/>
      <c r="C64" s="294"/>
      <c r="D64" s="294"/>
      <c r="E64" s="298"/>
      <c r="F64" s="294"/>
      <c r="G64" s="294"/>
      <c r="H64" s="294"/>
      <c r="I64" s="294"/>
      <c r="J64" s="294"/>
      <c r="K64" s="290"/>
    </row>
    <row r="65" s="1" customFormat="1" ht="15" customHeight="1">
      <c r="B65" s="288"/>
      <c r="C65" s="294"/>
      <c r="D65" s="292" t="s">
        <v>607</v>
      </c>
      <c r="E65" s="292"/>
      <c r="F65" s="292"/>
      <c r="G65" s="292"/>
      <c r="H65" s="292"/>
      <c r="I65" s="292"/>
      <c r="J65" s="292"/>
      <c r="K65" s="290"/>
    </row>
    <row r="66" s="1" customFormat="1" ht="15" customHeight="1">
      <c r="B66" s="288"/>
      <c r="C66" s="294"/>
      <c r="D66" s="297" t="s">
        <v>608</v>
      </c>
      <c r="E66" s="297"/>
      <c r="F66" s="297"/>
      <c r="G66" s="297"/>
      <c r="H66" s="297"/>
      <c r="I66" s="297"/>
      <c r="J66" s="297"/>
      <c r="K66" s="290"/>
    </row>
    <row r="67" s="1" customFormat="1" ht="15" customHeight="1">
      <c r="B67" s="288"/>
      <c r="C67" s="294"/>
      <c r="D67" s="292" t="s">
        <v>609</v>
      </c>
      <c r="E67" s="292"/>
      <c r="F67" s="292"/>
      <c r="G67" s="292"/>
      <c r="H67" s="292"/>
      <c r="I67" s="292"/>
      <c r="J67" s="292"/>
      <c r="K67" s="290"/>
    </row>
    <row r="68" s="1" customFormat="1" ht="15" customHeight="1">
      <c r="B68" s="288"/>
      <c r="C68" s="294"/>
      <c r="D68" s="292" t="s">
        <v>610</v>
      </c>
      <c r="E68" s="292"/>
      <c r="F68" s="292"/>
      <c r="G68" s="292"/>
      <c r="H68" s="292"/>
      <c r="I68" s="292"/>
      <c r="J68" s="292"/>
      <c r="K68" s="290"/>
    </row>
    <row r="69" s="1" customFormat="1" ht="15" customHeight="1">
      <c r="B69" s="288"/>
      <c r="C69" s="294"/>
      <c r="D69" s="292" t="s">
        <v>611</v>
      </c>
      <c r="E69" s="292"/>
      <c r="F69" s="292"/>
      <c r="G69" s="292"/>
      <c r="H69" s="292"/>
      <c r="I69" s="292"/>
      <c r="J69" s="292"/>
      <c r="K69" s="290"/>
    </row>
    <row r="70" s="1" customFormat="1" ht="15" customHeight="1">
      <c r="B70" s="288"/>
      <c r="C70" s="294"/>
      <c r="D70" s="292" t="s">
        <v>612</v>
      </c>
      <c r="E70" s="292"/>
      <c r="F70" s="292"/>
      <c r="G70" s="292"/>
      <c r="H70" s="292"/>
      <c r="I70" s="292"/>
      <c r="J70" s="292"/>
      <c r="K70" s="290"/>
    </row>
    <row r="71" s="1" customFormat="1" ht="12.75" customHeight="1">
      <c r="B71" s="299"/>
      <c r="C71" s="300"/>
      <c r="D71" s="300"/>
      <c r="E71" s="300"/>
      <c r="F71" s="300"/>
      <c r="G71" s="300"/>
      <c r="H71" s="300"/>
      <c r="I71" s="300"/>
      <c r="J71" s="300"/>
      <c r="K71" s="301"/>
    </row>
    <row r="72" s="1" customFormat="1" ht="18.75" customHeight="1">
      <c r="B72" s="302"/>
      <c r="C72" s="302"/>
      <c r="D72" s="302"/>
      <c r="E72" s="302"/>
      <c r="F72" s="302"/>
      <c r="G72" s="302"/>
      <c r="H72" s="302"/>
      <c r="I72" s="302"/>
      <c r="J72" s="302"/>
      <c r="K72" s="303"/>
    </row>
    <row r="73" s="1" customFormat="1" ht="18.75" customHeight="1">
      <c r="B73" s="303"/>
      <c r="C73" s="303"/>
      <c r="D73" s="303"/>
      <c r="E73" s="303"/>
      <c r="F73" s="303"/>
      <c r="G73" s="303"/>
      <c r="H73" s="303"/>
      <c r="I73" s="303"/>
      <c r="J73" s="303"/>
      <c r="K73" s="303"/>
    </row>
    <row r="74" s="1" customFormat="1" ht="7.5" customHeight="1">
      <c r="B74" s="304"/>
      <c r="C74" s="305"/>
      <c r="D74" s="305"/>
      <c r="E74" s="305"/>
      <c r="F74" s="305"/>
      <c r="G74" s="305"/>
      <c r="H74" s="305"/>
      <c r="I74" s="305"/>
      <c r="J74" s="305"/>
      <c r="K74" s="306"/>
    </row>
    <row r="75" s="1" customFormat="1" ht="45" customHeight="1">
      <c r="B75" s="307"/>
      <c r="C75" s="308" t="s">
        <v>613</v>
      </c>
      <c r="D75" s="308"/>
      <c r="E75" s="308"/>
      <c r="F75" s="308"/>
      <c r="G75" s="308"/>
      <c r="H75" s="308"/>
      <c r="I75" s="308"/>
      <c r="J75" s="308"/>
      <c r="K75" s="309"/>
    </row>
    <row r="76" s="1" customFormat="1" ht="17.25" customHeight="1">
      <c r="B76" s="307"/>
      <c r="C76" s="310" t="s">
        <v>614</v>
      </c>
      <c r="D76" s="310"/>
      <c r="E76" s="310"/>
      <c r="F76" s="310" t="s">
        <v>615</v>
      </c>
      <c r="G76" s="311"/>
      <c r="H76" s="310" t="s">
        <v>51</v>
      </c>
      <c r="I76" s="310" t="s">
        <v>54</v>
      </c>
      <c r="J76" s="310" t="s">
        <v>616</v>
      </c>
      <c r="K76" s="309"/>
    </row>
    <row r="77" s="1" customFormat="1" ht="17.25" customHeight="1">
      <c r="B77" s="307"/>
      <c r="C77" s="312" t="s">
        <v>617</v>
      </c>
      <c r="D77" s="312"/>
      <c r="E77" s="312"/>
      <c r="F77" s="313" t="s">
        <v>618</v>
      </c>
      <c r="G77" s="314"/>
      <c r="H77" s="312"/>
      <c r="I77" s="312"/>
      <c r="J77" s="312" t="s">
        <v>619</v>
      </c>
      <c r="K77" s="309"/>
    </row>
    <row r="78" s="1" customFormat="1" ht="5.25" customHeight="1">
      <c r="B78" s="307"/>
      <c r="C78" s="315"/>
      <c r="D78" s="315"/>
      <c r="E78" s="315"/>
      <c r="F78" s="315"/>
      <c r="G78" s="316"/>
      <c r="H78" s="315"/>
      <c r="I78" s="315"/>
      <c r="J78" s="315"/>
      <c r="K78" s="309"/>
    </row>
    <row r="79" s="1" customFormat="1" ht="15" customHeight="1">
      <c r="B79" s="307"/>
      <c r="C79" s="295" t="s">
        <v>50</v>
      </c>
      <c r="D79" s="317"/>
      <c r="E79" s="317"/>
      <c r="F79" s="318" t="s">
        <v>620</v>
      </c>
      <c r="G79" s="319"/>
      <c r="H79" s="295" t="s">
        <v>621</v>
      </c>
      <c r="I79" s="295" t="s">
        <v>622</v>
      </c>
      <c r="J79" s="295">
        <v>20</v>
      </c>
      <c r="K79" s="309"/>
    </row>
    <row r="80" s="1" customFormat="1" ht="15" customHeight="1">
      <c r="B80" s="307"/>
      <c r="C80" s="295" t="s">
        <v>623</v>
      </c>
      <c r="D80" s="295"/>
      <c r="E80" s="295"/>
      <c r="F80" s="318" t="s">
        <v>620</v>
      </c>
      <c r="G80" s="319"/>
      <c r="H80" s="295" t="s">
        <v>624</v>
      </c>
      <c r="I80" s="295" t="s">
        <v>622</v>
      </c>
      <c r="J80" s="295">
        <v>120</v>
      </c>
      <c r="K80" s="309"/>
    </row>
    <row r="81" s="1" customFormat="1" ht="15" customHeight="1">
      <c r="B81" s="320"/>
      <c r="C81" s="295" t="s">
        <v>625</v>
      </c>
      <c r="D81" s="295"/>
      <c r="E81" s="295"/>
      <c r="F81" s="318" t="s">
        <v>626</v>
      </c>
      <c r="G81" s="319"/>
      <c r="H81" s="295" t="s">
        <v>627</v>
      </c>
      <c r="I81" s="295" t="s">
        <v>622</v>
      </c>
      <c r="J81" s="295">
        <v>50</v>
      </c>
      <c r="K81" s="309"/>
    </row>
    <row r="82" s="1" customFormat="1" ht="15" customHeight="1">
      <c r="B82" s="320"/>
      <c r="C82" s="295" t="s">
        <v>628</v>
      </c>
      <c r="D82" s="295"/>
      <c r="E82" s="295"/>
      <c r="F82" s="318" t="s">
        <v>620</v>
      </c>
      <c r="G82" s="319"/>
      <c r="H82" s="295" t="s">
        <v>629</v>
      </c>
      <c r="I82" s="295" t="s">
        <v>630</v>
      </c>
      <c r="J82" s="295"/>
      <c r="K82" s="309"/>
    </row>
    <row r="83" s="1" customFormat="1" ht="15" customHeight="1">
      <c r="B83" s="320"/>
      <c r="C83" s="321" t="s">
        <v>631</v>
      </c>
      <c r="D83" s="321"/>
      <c r="E83" s="321"/>
      <c r="F83" s="322" t="s">
        <v>626</v>
      </c>
      <c r="G83" s="321"/>
      <c r="H83" s="321" t="s">
        <v>632</v>
      </c>
      <c r="I83" s="321" t="s">
        <v>622</v>
      </c>
      <c r="J83" s="321">
        <v>15</v>
      </c>
      <c r="K83" s="309"/>
    </row>
    <row r="84" s="1" customFormat="1" ht="15" customHeight="1">
      <c r="B84" s="320"/>
      <c r="C84" s="321" t="s">
        <v>633</v>
      </c>
      <c r="D84" s="321"/>
      <c r="E84" s="321"/>
      <c r="F84" s="322" t="s">
        <v>626</v>
      </c>
      <c r="G84" s="321"/>
      <c r="H84" s="321" t="s">
        <v>634</v>
      </c>
      <c r="I84" s="321" t="s">
        <v>622</v>
      </c>
      <c r="J84" s="321">
        <v>15</v>
      </c>
      <c r="K84" s="309"/>
    </row>
    <row r="85" s="1" customFormat="1" ht="15" customHeight="1">
      <c r="B85" s="320"/>
      <c r="C85" s="321" t="s">
        <v>635</v>
      </c>
      <c r="D85" s="321"/>
      <c r="E85" s="321"/>
      <c r="F85" s="322" t="s">
        <v>626</v>
      </c>
      <c r="G85" s="321"/>
      <c r="H85" s="321" t="s">
        <v>636</v>
      </c>
      <c r="I85" s="321" t="s">
        <v>622</v>
      </c>
      <c r="J85" s="321">
        <v>20</v>
      </c>
      <c r="K85" s="309"/>
    </row>
    <row r="86" s="1" customFormat="1" ht="15" customHeight="1">
      <c r="B86" s="320"/>
      <c r="C86" s="321" t="s">
        <v>637</v>
      </c>
      <c r="D86" s="321"/>
      <c r="E86" s="321"/>
      <c r="F86" s="322" t="s">
        <v>626</v>
      </c>
      <c r="G86" s="321"/>
      <c r="H86" s="321" t="s">
        <v>638</v>
      </c>
      <c r="I86" s="321" t="s">
        <v>622</v>
      </c>
      <c r="J86" s="321">
        <v>20</v>
      </c>
      <c r="K86" s="309"/>
    </row>
    <row r="87" s="1" customFormat="1" ht="15" customHeight="1">
      <c r="B87" s="320"/>
      <c r="C87" s="295" t="s">
        <v>639</v>
      </c>
      <c r="D87" s="295"/>
      <c r="E87" s="295"/>
      <c r="F87" s="318" t="s">
        <v>626</v>
      </c>
      <c r="G87" s="319"/>
      <c r="H87" s="295" t="s">
        <v>640</v>
      </c>
      <c r="I87" s="295" t="s">
        <v>622</v>
      </c>
      <c r="J87" s="295">
        <v>50</v>
      </c>
      <c r="K87" s="309"/>
    </row>
    <row r="88" s="1" customFormat="1" ht="15" customHeight="1">
      <c r="B88" s="320"/>
      <c r="C88" s="295" t="s">
        <v>641</v>
      </c>
      <c r="D88" s="295"/>
      <c r="E88" s="295"/>
      <c r="F88" s="318" t="s">
        <v>626</v>
      </c>
      <c r="G88" s="319"/>
      <c r="H88" s="295" t="s">
        <v>642</v>
      </c>
      <c r="I88" s="295" t="s">
        <v>622</v>
      </c>
      <c r="J88" s="295">
        <v>20</v>
      </c>
      <c r="K88" s="309"/>
    </row>
    <row r="89" s="1" customFormat="1" ht="15" customHeight="1">
      <c r="B89" s="320"/>
      <c r="C89" s="295" t="s">
        <v>643</v>
      </c>
      <c r="D89" s="295"/>
      <c r="E89" s="295"/>
      <c r="F89" s="318" t="s">
        <v>626</v>
      </c>
      <c r="G89" s="319"/>
      <c r="H89" s="295" t="s">
        <v>644</v>
      </c>
      <c r="I89" s="295" t="s">
        <v>622</v>
      </c>
      <c r="J89" s="295">
        <v>20</v>
      </c>
      <c r="K89" s="309"/>
    </row>
    <row r="90" s="1" customFormat="1" ht="15" customHeight="1">
      <c r="B90" s="320"/>
      <c r="C90" s="295" t="s">
        <v>645</v>
      </c>
      <c r="D90" s="295"/>
      <c r="E90" s="295"/>
      <c r="F90" s="318" t="s">
        <v>626</v>
      </c>
      <c r="G90" s="319"/>
      <c r="H90" s="295" t="s">
        <v>646</v>
      </c>
      <c r="I90" s="295" t="s">
        <v>622</v>
      </c>
      <c r="J90" s="295">
        <v>50</v>
      </c>
      <c r="K90" s="309"/>
    </row>
    <row r="91" s="1" customFormat="1" ht="15" customHeight="1">
      <c r="B91" s="320"/>
      <c r="C91" s="295" t="s">
        <v>647</v>
      </c>
      <c r="D91" s="295"/>
      <c r="E91" s="295"/>
      <c r="F91" s="318" t="s">
        <v>626</v>
      </c>
      <c r="G91" s="319"/>
      <c r="H91" s="295" t="s">
        <v>647</v>
      </c>
      <c r="I91" s="295" t="s">
        <v>622</v>
      </c>
      <c r="J91" s="295">
        <v>50</v>
      </c>
      <c r="K91" s="309"/>
    </row>
    <row r="92" s="1" customFormat="1" ht="15" customHeight="1">
      <c r="B92" s="320"/>
      <c r="C92" s="295" t="s">
        <v>648</v>
      </c>
      <c r="D92" s="295"/>
      <c r="E92" s="295"/>
      <c r="F92" s="318" t="s">
        <v>626</v>
      </c>
      <c r="G92" s="319"/>
      <c r="H92" s="295" t="s">
        <v>649</v>
      </c>
      <c r="I92" s="295" t="s">
        <v>622</v>
      </c>
      <c r="J92" s="295">
        <v>255</v>
      </c>
      <c r="K92" s="309"/>
    </row>
    <row r="93" s="1" customFormat="1" ht="15" customHeight="1">
      <c r="B93" s="320"/>
      <c r="C93" s="295" t="s">
        <v>650</v>
      </c>
      <c r="D93" s="295"/>
      <c r="E93" s="295"/>
      <c r="F93" s="318" t="s">
        <v>620</v>
      </c>
      <c r="G93" s="319"/>
      <c r="H93" s="295" t="s">
        <v>651</v>
      </c>
      <c r="I93" s="295" t="s">
        <v>652</v>
      </c>
      <c r="J93" s="295"/>
      <c r="K93" s="309"/>
    </row>
    <row r="94" s="1" customFormat="1" ht="15" customHeight="1">
      <c r="B94" s="320"/>
      <c r="C94" s="295" t="s">
        <v>653</v>
      </c>
      <c r="D94" s="295"/>
      <c r="E94" s="295"/>
      <c r="F94" s="318" t="s">
        <v>620</v>
      </c>
      <c r="G94" s="319"/>
      <c r="H94" s="295" t="s">
        <v>654</v>
      </c>
      <c r="I94" s="295" t="s">
        <v>655</v>
      </c>
      <c r="J94" s="295"/>
      <c r="K94" s="309"/>
    </row>
    <row r="95" s="1" customFormat="1" ht="15" customHeight="1">
      <c r="B95" s="320"/>
      <c r="C95" s="295" t="s">
        <v>656</v>
      </c>
      <c r="D95" s="295"/>
      <c r="E95" s="295"/>
      <c r="F95" s="318" t="s">
        <v>620</v>
      </c>
      <c r="G95" s="319"/>
      <c r="H95" s="295" t="s">
        <v>656</v>
      </c>
      <c r="I95" s="295" t="s">
        <v>655</v>
      </c>
      <c r="J95" s="295"/>
      <c r="K95" s="309"/>
    </row>
    <row r="96" s="1" customFormat="1" ht="15" customHeight="1">
      <c r="B96" s="320"/>
      <c r="C96" s="295" t="s">
        <v>35</v>
      </c>
      <c r="D96" s="295"/>
      <c r="E96" s="295"/>
      <c r="F96" s="318" t="s">
        <v>620</v>
      </c>
      <c r="G96" s="319"/>
      <c r="H96" s="295" t="s">
        <v>657</v>
      </c>
      <c r="I96" s="295" t="s">
        <v>655</v>
      </c>
      <c r="J96" s="295"/>
      <c r="K96" s="309"/>
    </row>
    <row r="97" s="1" customFormat="1" ht="15" customHeight="1">
      <c r="B97" s="320"/>
      <c r="C97" s="295" t="s">
        <v>45</v>
      </c>
      <c r="D97" s="295"/>
      <c r="E97" s="295"/>
      <c r="F97" s="318" t="s">
        <v>620</v>
      </c>
      <c r="G97" s="319"/>
      <c r="H97" s="295" t="s">
        <v>658</v>
      </c>
      <c r="I97" s="295" t="s">
        <v>655</v>
      </c>
      <c r="J97" s="295"/>
      <c r="K97" s="309"/>
    </row>
    <row r="98" s="1" customFormat="1" ht="15" customHeight="1">
      <c r="B98" s="323"/>
      <c r="C98" s="324"/>
      <c r="D98" s="324"/>
      <c r="E98" s="324"/>
      <c r="F98" s="324"/>
      <c r="G98" s="324"/>
      <c r="H98" s="324"/>
      <c r="I98" s="324"/>
      <c r="J98" s="324"/>
      <c r="K98" s="325"/>
    </row>
    <row r="99" s="1" customFormat="1" ht="18.75" customHeight="1">
      <c r="B99" s="326"/>
      <c r="C99" s="327"/>
      <c r="D99" s="327"/>
      <c r="E99" s="327"/>
      <c r="F99" s="327"/>
      <c r="G99" s="327"/>
      <c r="H99" s="327"/>
      <c r="I99" s="327"/>
      <c r="J99" s="327"/>
      <c r="K99" s="326"/>
    </row>
    <row r="100" s="1" customFormat="1" ht="18.75" customHeight="1">
      <c r="B100" s="303"/>
      <c r="C100" s="303"/>
      <c r="D100" s="303"/>
      <c r="E100" s="303"/>
      <c r="F100" s="303"/>
      <c r="G100" s="303"/>
      <c r="H100" s="303"/>
      <c r="I100" s="303"/>
      <c r="J100" s="303"/>
      <c r="K100" s="303"/>
    </row>
    <row r="101" s="1" customFormat="1" ht="7.5" customHeight="1">
      <c r="B101" s="304"/>
      <c r="C101" s="305"/>
      <c r="D101" s="305"/>
      <c r="E101" s="305"/>
      <c r="F101" s="305"/>
      <c r="G101" s="305"/>
      <c r="H101" s="305"/>
      <c r="I101" s="305"/>
      <c r="J101" s="305"/>
      <c r="K101" s="306"/>
    </row>
    <row r="102" s="1" customFormat="1" ht="45" customHeight="1">
      <c r="B102" s="307"/>
      <c r="C102" s="308" t="s">
        <v>659</v>
      </c>
      <c r="D102" s="308"/>
      <c r="E102" s="308"/>
      <c r="F102" s="308"/>
      <c r="G102" s="308"/>
      <c r="H102" s="308"/>
      <c r="I102" s="308"/>
      <c r="J102" s="308"/>
      <c r="K102" s="309"/>
    </row>
    <row r="103" s="1" customFormat="1" ht="17.25" customHeight="1">
      <c r="B103" s="307"/>
      <c r="C103" s="310" t="s">
        <v>614</v>
      </c>
      <c r="D103" s="310"/>
      <c r="E103" s="310"/>
      <c r="F103" s="310" t="s">
        <v>615</v>
      </c>
      <c r="G103" s="311"/>
      <c r="H103" s="310" t="s">
        <v>51</v>
      </c>
      <c r="I103" s="310" t="s">
        <v>54</v>
      </c>
      <c r="J103" s="310" t="s">
        <v>616</v>
      </c>
      <c r="K103" s="309"/>
    </row>
    <row r="104" s="1" customFormat="1" ht="17.25" customHeight="1">
      <c r="B104" s="307"/>
      <c r="C104" s="312" t="s">
        <v>617</v>
      </c>
      <c r="D104" s="312"/>
      <c r="E104" s="312"/>
      <c r="F104" s="313" t="s">
        <v>618</v>
      </c>
      <c r="G104" s="314"/>
      <c r="H104" s="312"/>
      <c r="I104" s="312"/>
      <c r="J104" s="312" t="s">
        <v>619</v>
      </c>
      <c r="K104" s="309"/>
    </row>
    <row r="105" s="1" customFormat="1" ht="5.25" customHeight="1">
      <c r="B105" s="307"/>
      <c r="C105" s="310"/>
      <c r="D105" s="310"/>
      <c r="E105" s="310"/>
      <c r="F105" s="310"/>
      <c r="G105" s="328"/>
      <c r="H105" s="310"/>
      <c r="I105" s="310"/>
      <c r="J105" s="310"/>
      <c r="K105" s="309"/>
    </row>
    <row r="106" s="1" customFormat="1" ht="15" customHeight="1">
      <c r="B106" s="307"/>
      <c r="C106" s="295" t="s">
        <v>50</v>
      </c>
      <c r="D106" s="317"/>
      <c r="E106" s="317"/>
      <c r="F106" s="318" t="s">
        <v>620</v>
      </c>
      <c r="G106" s="295"/>
      <c r="H106" s="295" t="s">
        <v>660</v>
      </c>
      <c r="I106" s="295" t="s">
        <v>622</v>
      </c>
      <c r="J106" s="295">
        <v>20</v>
      </c>
      <c r="K106" s="309"/>
    </row>
    <row r="107" s="1" customFormat="1" ht="15" customHeight="1">
      <c r="B107" s="307"/>
      <c r="C107" s="295" t="s">
        <v>623</v>
      </c>
      <c r="D107" s="295"/>
      <c r="E107" s="295"/>
      <c r="F107" s="318" t="s">
        <v>620</v>
      </c>
      <c r="G107" s="295"/>
      <c r="H107" s="295" t="s">
        <v>660</v>
      </c>
      <c r="I107" s="295" t="s">
        <v>622</v>
      </c>
      <c r="J107" s="295">
        <v>120</v>
      </c>
      <c r="K107" s="309"/>
    </row>
    <row r="108" s="1" customFormat="1" ht="15" customHeight="1">
      <c r="B108" s="320"/>
      <c r="C108" s="295" t="s">
        <v>625</v>
      </c>
      <c r="D108" s="295"/>
      <c r="E108" s="295"/>
      <c r="F108" s="318" t="s">
        <v>626</v>
      </c>
      <c r="G108" s="295"/>
      <c r="H108" s="295" t="s">
        <v>660</v>
      </c>
      <c r="I108" s="295" t="s">
        <v>622</v>
      </c>
      <c r="J108" s="295">
        <v>50</v>
      </c>
      <c r="K108" s="309"/>
    </row>
    <row r="109" s="1" customFormat="1" ht="15" customHeight="1">
      <c r="B109" s="320"/>
      <c r="C109" s="295" t="s">
        <v>628</v>
      </c>
      <c r="D109" s="295"/>
      <c r="E109" s="295"/>
      <c r="F109" s="318" t="s">
        <v>620</v>
      </c>
      <c r="G109" s="295"/>
      <c r="H109" s="295" t="s">
        <v>660</v>
      </c>
      <c r="I109" s="295" t="s">
        <v>630</v>
      </c>
      <c r="J109" s="295"/>
      <c r="K109" s="309"/>
    </row>
    <row r="110" s="1" customFormat="1" ht="15" customHeight="1">
      <c r="B110" s="320"/>
      <c r="C110" s="295" t="s">
        <v>639</v>
      </c>
      <c r="D110" s="295"/>
      <c r="E110" s="295"/>
      <c r="F110" s="318" t="s">
        <v>626</v>
      </c>
      <c r="G110" s="295"/>
      <c r="H110" s="295" t="s">
        <v>660</v>
      </c>
      <c r="I110" s="295" t="s">
        <v>622</v>
      </c>
      <c r="J110" s="295">
        <v>50</v>
      </c>
      <c r="K110" s="309"/>
    </row>
    <row r="111" s="1" customFormat="1" ht="15" customHeight="1">
      <c r="B111" s="320"/>
      <c r="C111" s="295" t="s">
        <v>647</v>
      </c>
      <c r="D111" s="295"/>
      <c r="E111" s="295"/>
      <c r="F111" s="318" t="s">
        <v>626</v>
      </c>
      <c r="G111" s="295"/>
      <c r="H111" s="295" t="s">
        <v>660</v>
      </c>
      <c r="I111" s="295" t="s">
        <v>622</v>
      </c>
      <c r="J111" s="295">
        <v>50</v>
      </c>
      <c r="K111" s="309"/>
    </row>
    <row r="112" s="1" customFormat="1" ht="15" customHeight="1">
      <c r="B112" s="320"/>
      <c r="C112" s="295" t="s">
        <v>645</v>
      </c>
      <c r="D112" s="295"/>
      <c r="E112" s="295"/>
      <c r="F112" s="318" t="s">
        <v>626</v>
      </c>
      <c r="G112" s="295"/>
      <c r="H112" s="295" t="s">
        <v>660</v>
      </c>
      <c r="I112" s="295" t="s">
        <v>622</v>
      </c>
      <c r="J112" s="295">
        <v>50</v>
      </c>
      <c r="K112" s="309"/>
    </row>
    <row r="113" s="1" customFormat="1" ht="15" customHeight="1">
      <c r="B113" s="320"/>
      <c r="C113" s="295" t="s">
        <v>50</v>
      </c>
      <c r="D113" s="295"/>
      <c r="E113" s="295"/>
      <c r="F113" s="318" t="s">
        <v>620</v>
      </c>
      <c r="G113" s="295"/>
      <c r="H113" s="295" t="s">
        <v>661</v>
      </c>
      <c r="I113" s="295" t="s">
        <v>622</v>
      </c>
      <c r="J113" s="295">
        <v>20</v>
      </c>
      <c r="K113" s="309"/>
    </row>
    <row r="114" s="1" customFormat="1" ht="15" customHeight="1">
      <c r="B114" s="320"/>
      <c r="C114" s="295" t="s">
        <v>662</v>
      </c>
      <c r="D114" s="295"/>
      <c r="E114" s="295"/>
      <c r="F114" s="318" t="s">
        <v>620</v>
      </c>
      <c r="G114" s="295"/>
      <c r="H114" s="295" t="s">
        <v>663</v>
      </c>
      <c r="I114" s="295" t="s">
        <v>622</v>
      </c>
      <c r="J114" s="295">
        <v>120</v>
      </c>
      <c r="K114" s="309"/>
    </row>
    <row r="115" s="1" customFormat="1" ht="15" customHeight="1">
      <c r="B115" s="320"/>
      <c r="C115" s="295" t="s">
        <v>35</v>
      </c>
      <c r="D115" s="295"/>
      <c r="E115" s="295"/>
      <c r="F115" s="318" t="s">
        <v>620</v>
      </c>
      <c r="G115" s="295"/>
      <c r="H115" s="295" t="s">
        <v>664</v>
      </c>
      <c r="I115" s="295" t="s">
        <v>655</v>
      </c>
      <c r="J115" s="295"/>
      <c r="K115" s="309"/>
    </row>
    <row r="116" s="1" customFormat="1" ht="15" customHeight="1">
      <c r="B116" s="320"/>
      <c r="C116" s="295" t="s">
        <v>45</v>
      </c>
      <c r="D116" s="295"/>
      <c r="E116" s="295"/>
      <c r="F116" s="318" t="s">
        <v>620</v>
      </c>
      <c r="G116" s="295"/>
      <c r="H116" s="295" t="s">
        <v>665</v>
      </c>
      <c r="I116" s="295" t="s">
        <v>655</v>
      </c>
      <c r="J116" s="295"/>
      <c r="K116" s="309"/>
    </row>
    <row r="117" s="1" customFormat="1" ht="15" customHeight="1">
      <c r="B117" s="320"/>
      <c r="C117" s="295" t="s">
        <v>54</v>
      </c>
      <c r="D117" s="295"/>
      <c r="E117" s="295"/>
      <c r="F117" s="318" t="s">
        <v>620</v>
      </c>
      <c r="G117" s="295"/>
      <c r="H117" s="295" t="s">
        <v>666</v>
      </c>
      <c r="I117" s="295" t="s">
        <v>667</v>
      </c>
      <c r="J117" s="295"/>
      <c r="K117" s="309"/>
    </row>
    <row r="118" s="1" customFormat="1" ht="15" customHeight="1">
      <c r="B118" s="323"/>
      <c r="C118" s="329"/>
      <c r="D118" s="329"/>
      <c r="E118" s="329"/>
      <c r="F118" s="329"/>
      <c r="G118" s="329"/>
      <c r="H118" s="329"/>
      <c r="I118" s="329"/>
      <c r="J118" s="329"/>
      <c r="K118" s="325"/>
    </row>
    <row r="119" s="1" customFormat="1" ht="18.75" customHeight="1">
      <c r="B119" s="330"/>
      <c r="C119" s="331"/>
      <c r="D119" s="331"/>
      <c r="E119" s="331"/>
      <c r="F119" s="332"/>
      <c r="G119" s="331"/>
      <c r="H119" s="331"/>
      <c r="I119" s="331"/>
      <c r="J119" s="331"/>
      <c r="K119" s="330"/>
    </row>
    <row r="120" s="1" customFormat="1" ht="18.75" customHeight="1">
      <c r="B120" s="303"/>
      <c r="C120" s="303"/>
      <c r="D120" s="303"/>
      <c r="E120" s="303"/>
      <c r="F120" s="303"/>
      <c r="G120" s="303"/>
      <c r="H120" s="303"/>
      <c r="I120" s="303"/>
      <c r="J120" s="303"/>
      <c r="K120" s="303"/>
    </row>
    <row r="121" s="1" customFormat="1" ht="7.5" customHeight="1">
      <c r="B121" s="333"/>
      <c r="C121" s="334"/>
      <c r="D121" s="334"/>
      <c r="E121" s="334"/>
      <c r="F121" s="334"/>
      <c r="G121" s="334"/>
      <c r="H121" s="334"/>
      <c r="I121" s="334"/>
      <c r="J121" s="334"/>
      <c r="K121" s="335"/>
    </row>
    <row r="122" s="1" customFormat="1" ht="45" customHeight="1">
      <c r="B122" s="336"/>
      <c r="C122" s="286" t="s">
        <v>668</v>
      </c>
      <c r="D122" s="286"/>
      <c r="E122" s="286"/>
      <c r="F122" s="286"/>
      <c r="G122" s="286"/>
      <c r="H122" s="286"/>
      <c r="I122" s="286"/>
      <c r="J122" s="286"/>
      <c r="K122" s="337"/>
    </row>
    <row r="123" s="1" customFormat="1" ht="17.25" customHeight="1">
      <c r="B123" s="338"/>
      <c r="C123" s="310" t="s">
        <v>614</v>
      </c>
      <c r="D123" s="310"/>
      <c r="E123" s="310"/>
      <c r="F123" s="310" t="s">
        <v>615</v>
      </c>
      <c r="G123" s="311"/>
      <c r="H123" s="310" t="s">
        <v>51</v>
      </c>
      <c r="I123" s="310" t="s">
        <v>54</v>
      </c>
      <c r="J123" s="310" t="s">
        <v>616</v>
      </c>
      <c r="K123" s="339"/>
    </row>
    <row r="124" s="1" customFormat="1" ht="17.25" customHeight="1">
      <c r="B124" s="338"/>
      <c r="C124" s="312" t="s">
        <v>617</v>
      </c>
      <c r="D124" s="312"/>
      <c r="E124" s="312"/>
      <c r="F124" s="313" t="s">
        <v>618</v>
      </c>
      <c r="G124" s="314"/>
      <c r="H124" s="312"/>
      <c r="I124" s="312"/>
      <c r="J124" s="312" t="s">
        <v>619</v>
      </c>
      <c r="K124" s="339"/>
    </row>
    <row r="125" s="1" customFormat="1" ht="5.25" customHeight="1">
      <c r="B125" s="340"/>
      <c r="C125" s="315"/>
      <c r="D125" s="315"/>
      <c r="E125" s="315"/>
      <c r="F125" s="315"/>
      <c r="G125" s="341"/>
      <c r="H125" s="315"/>
      <c r="I125" s="315"/>
      <c r="J125" s="315"/>
      <c r="K125" s="342"/>
    </row>
    <row r="126" s="1" customFormat="1" ht="15" customHeight="1">
      <c r="B126" s="340"/>
      <c r="C126" s="295" t="s">
        <v>623</v>
      </c>
      <c r="D126" s="317"/>
      <c r="E126" s="317"/>
      <c r="F126" s="318" t="s">
        <v>620</v>
      </c>
      <c r="G126" s="295"/>
      <c r="H126" s="295" t="s">
        <v>660</v>
      </c>
      <c r="I126" s="295" t="s">
        <v>622</v>
      </c>
      <c r="J126" s="295">
        <v>120</v>
      </c>
      <c r="K126" s="343"/>
    </row>
    <row r="127" s="1" customFormat="1" ht="15" customHeight="1">
      <c r="B127" s="340"/>
      <c r="C127" s="295" t="s">
        <v>669</v>
      </c>
      <c r="D127" s="295"/>
      <c r="E127" s="295"/>
      <c r="F127" s="318" t="s">
        <v>620</v>
      </c>
      <c r="G127" s="295"/>
      <c r="H127" s="295" t="s">
        <v>670</v>
      </c>
      <c r="I127" s="295" t="s">
        <v>622</v>
      </c>
      <c r="J127" s="295" t="s">
        <v>671</v>
      </c>
      <c r="K127" s="343"/>
    </row>
    <row r="128" s="1" customFormat="1" ht="15" customHeight="1">
      <c r="B128" s="340"/>
      <c r="C128" s="295" t="s">
        <v>568</v>
      </c>
      <c r="D128" s="295"/>
      <c r="E128" s="295"/>
      <c r="F128" s="318" t="s">
        <v>620</v>
      </c>
      <c r="G128" s="295"/>
      <c r="H128" s="295" t="s">
        <v>672</v>
      </c>
      <c r="I128" s="295" t="s">
        <v>622</v>
      </c>
      <c r="J128" s="295" t="s">
        <v>671</v>
      </c>
      <c r="K128" s="343"/>
    </row>
    <row r="129" s="1" customFormat="1" ht="15" customHeight="1">
      <c r="B129" s="340"/>
      <c r="C129" s="295" t="s">
        <v>631</v>
      </c>
      <c r="D129" s="295"/>
      <c r="E129" s="295"/>
      <c r="F129" s="318" t="s">
        <v>626</v>
      </c>
      <c r="G129" s="295"/>
      <c r="H129" s="295" t="s">
        <v>632</v>
      </c>
      <c r="I129" s="295" t="s">
        <v>622</v>
      </c>
      <c r="J129" s="295">
        <v>15</v>
      </c>
      <c r="K129" s="343"/>
    </row>
    <row r="130" s="1" customFormat="1" ht="15" customHeight="1">
      <c r="B130" s="340"/>
      <c r="C130" s="321" t="s">
        <v>633</v>
      </c>
      <c r="D130" s="321"/>
      <c r="E130" s="321"/>
      <c r="F130" s="322" t="s">
        <v>626</v>
      </c>
      <c r="G130" s="321"/>
      <c r="H130" s="321" t="s">
        <v>634</v>
      </c>
      <c r="I130" s="321" t="s">
        <v>622</v>
      </c>
      <c r="J130" s="321">
        <v>15</v>
      </c>
      <c r="K130" s="343"/>
    </row>
    <row r="131" s="1" customFormat="1" ht="15" customHeight="1">
      <c r="B131" s="340"/>
      <c r="C131" s="321" t="s">
        <v>635</v>
      </c>
      <c r="D131" s="321"/>
      <c r="E131" s="321"/>
      <c r="F131" s="322" t="s">
        <v>626</v>
      </c>
      <c r="G131" s="321"/>
      <c r="H131" s="321" t="s">
        <v>636</v>
      </c>
      <c r="I131" s="321" t="s">
        <v>622</v>
      </c>
      <c r="J131" s="321">
        <v>20</v>
      </c>
      <c r="K131" s="343"/>
    </row>
    <row r="132" s="1" customFormat="1" ht="15" customHeight="1">
      <c r="B132" s="340"/>
      <c r="C132" s="321" t="s">
        <v>637</v>
      </c>
      <c r="D132" s="321"/>
      <c r="E132" s="321"/>
      <c r="F132" s="322" t="s">
        <v>626</v>
      </c>
      <c r="G132" s="321"/>
      <c r="H132" s="321" t="s">
        <v>638</v>
      </c>
      <c r="I132" s="321" t="s">
        <v>622</v>
      </c>
      <c r="J132" s="321">
        <v>20</v>
      </c>
      <c r="K132" s="343"/>
    </row>
    <row r="133" s="1" customFormat="1" ht="15" customHeight="1">
      <c r="B133" s="340"/>
      <c r="C133" s="295" t="s">
        <v>625</v>
      </c>
      <c r="D133" s="295"/>
      <c r="E133" s="295"/>
      <c r="F133" s="318" t="s">
        <v>626</v>
      </c>
      <c r="G133" s="295"/>
      <c r="H133" s="295" t="s">
        <v>660</v>
      </c>
      <c r="I133" s="295" t="s">
        <v>622</v>
      </c>
      <c r="J133" s="295">
        <v>50</v>
      </c>
      <c r="K133" s="343"/>
    </row>
    <row r="134" s="1" customFormat="1" ht="15" customHeight="1">
      <c r="B134" s="340"/>
      <c r="C134" s="295" t="s">
        <v>639</v>
      </c>
      <c r="D134" s="295"/>
      <c r="E134" s="295"/>
      <c r="F134" s="318" t="s">
        <v>626</v>
      </c>
      <c r="G134" s="295"/>
      <c r="H134" s="295" t="s">
        <v>660</v>
      </c>
      <c r="I134" s="295" t="s">
        <v>622</v>
      </c>
      <c r="J134" s="295">
        <v>50</v>
      </c>
      <c r="K134" s="343"/>
    </row>
    <row r="135" s="1" customFormat="1" ht="15" customHeight="1">
      <c r="B135" s="340"/>
      <c r="C135" s="295" t="s">
        <v>645</v>
      </c>
      <c r="D135" s="295"/>
      <c r="E135" s="295"/>
      <c r="F135" s="318" t="s">
        <v>626</v>
      </c>
      <c r="G135" s="295"/>
      <c r="H135" s="295" t="s">
        <v>660</v>
      </c>
      <c r="I135" s="295" t="s">
        <v>622</v>
      </c>
      <c r="J135" s="295">
        <v>50</v>
      </c>
      <c r="K135" s="343"/>
    </row>
    <row r="136" s="1" customFormat="1" ht="15" customHeight="1">
      <c r="B136" s="340"/>
      <c r="C136" s="295" t="s">
        <v>647</v>
      </c>
      <c r="D136" s="295"/>
      <c r="E136" s="295"/>
      <c r="F136" s="318" t="s">
        <v>626</v>
      </c>
      <c r="G136" s="295"/>
      <c r="H136" s="295" t="s">
        <v>660</v>
      </c>
      <c r="I136" s="295" t="s">
        <v>622</v>
      </c>
      <c r="J136" s="295">
        <v>50</v>
      </c>
      <c r="K136" s="343"/>
    </row>
    <row r="137" s="1" customFormat="1" ht="15" customHeight="1">
      <c r="B137" s="340"/>
      <c r="C137" s="295" t="s">
        <v>648</v>
      </c>
      <c r="D137" s="295"/>
      <c r="E137" s="295"/>
      <c r="F137" s="318" t="s">
        <v>626</v>
      </c>
      <c r="G137" s="295"/>
      <c r="H137" s="295" t="s">
        <v>673</v>
      </c>
      <c r="I137" s="295" t="s">
        <v>622</v>
      </c>
      <c r="J137" s="295">
        <v>255</v>
      </c>
      <c r="K137" s="343"/>
    </row>
    <row r="138" s="1" customFormat="1" ht="15" customHeight="1">
      <c r="B138" s="340"/>
      <c r="C138" s="295" t="s">
        <v>650</v>
      </c>
      <c r="D138" s="295"/>
      <c r="E138" s="295"/>
      <c r="F138" s="318" t="s">
        <v>620</v>
      </c>
      <c r="G138" s="295"/>
      <c r="H138" s="295" t="s">
        <v>674</v>
      </c>
      <c r="I138" s="295" t="s">
        <v>652</v>
      </c>
      <c r="J138" s="295"/>
      <c r="K138" s="343"/>
    </row>
    <row r="139" s="1" customFormat="1" ht="15" customHeight="1">
      <c r="B139" s="340"/>
      <c r="C139" s="295" t="s">
        <v>653</v>
      </c>
      <c r="D139" s="295"/>
      <c r="E139" s="295"/>
      <c r="F139" s="318" t="s">
        <v>620</v>
      </c>
      <c r="G139" s="295"/>
      <c r="H139" s="295" t="s">
        <v>675</v>
      </c>
      <c r="I139" s="295" t="s">
        <v>655</v>
      </c>
      <c r="J139" s="295"/>
      <c r="K139" s="343"/>
    </row>
    <row r="140" s="1" customFormat="1" ht="15" customHeight="1">
      <c r="B140" s="340"/>
      <c r="C140" s="295" t="s">
        <v>656</v>
      </c>
      <c r="D140" s="295"/>
      <c r="E140" s="295"/>
      <c r="F140" s="318" t="s">
        <v>620</v>
      </c>
      <c r="G140" s="295"/>
      <c r="H140" s="295" t="s">
        <v>656</v>
      </c>
      <c r="I140" s="295" t="s">
        <v>655</v>
      </c>
      <c r="J140" s="295"/>
      <c r="K140" s="343"/>
    </row>
    <row r="141" s="1" customFormat="1" ht="15" customHeight="1">
      <c r="B141" s="340"/>
      <c r="C141" s="295" t="s">
        <v>35</v>
      </c>
      <c r="D141" s="295"/>
      <c r="E141" s="295"/>
      <c r="F141" s="318" t="s">
        <v>620</v>
      </c>
      <c r="G141" s="295"/>
      <c r="H141" s="295" t="s">
        <v>676</v>
      </c>
      <c r="I141" s="295" t="s">
        <v>655</v>
      </c>
      <c r="J141" s="295"/>
      <c r="K141" s="343"/>
    </row>
    <row r="142" s="1" customFormat="1" ht="15" customHeight="1">
      <c r="B142" s="340"/>
      <c r="C142" s="295" t="s">
        <v>677</v>
      </c>
      <c r="D142" s="295"/>
      <c r="E142" s="295"/>
      <c r="F142" s="318" t="s">
        <v>620</v>
      </c>
      <c r="G142" s="295"/>
      <c r="H142" s="295" t="s">
        <v>678</v>
      </c>
      <c r="I142" s="295" t="s">
        <v>655</v>
      </c>
      <c r="J142" s="295"/>
      <c r="K142" s="343"/>
    </row>
    <row r="143" s="1" customFormat="1" ht="15" customHeight="1">
      <c r="B143" s="344"/>
      <c r="C143" s="345"/>
      <c r="D143" s="345"/>
      <c r="E143" s="345"/>
      <c r="F143" s="345"/>
      <c r="G143" s="345"/>
      <c r="H143" s="345"/>
      <c r="I143" s="345"/>
      <c r="J143" s="345"/>
      <c r="K143" s="346"/>
    </row>
    <row r="144" s="1" customFormat="1" ht="18.75" customHeight="1">
      <c r="B144" s="331"/>
      <c r="C144" s="331"/>
      <c r="D144" s="331"/>
      <c r="E144" s="331"/>
      <c r="F144" s="332"/>
      <c r="G144" s="331"/>
      <c r="H144" s="331"/>
      <c r="I144" s="331"/>
      <c r="J144" s="331"/>
      <c r="K144" s="331"/>
    </row>
    <row r="145" s="1" customFormat="1" ht="18.75" customHeight="1">
      <c r="B145" s="303"/>
      <c r="C145" s="303"/>
      <c r="D145" s="303"/>
      <c r="E145" s="303"/>
      <c r="F145" s="303"/>
      <c r="G145" s="303"/>
      <c r="H145" s="303"/>
      <c r="I145" s="303"/>
      <c r="J145" s="303"/>
      <c r="K145" s="303"/>
    </row>
    <row r="146" s="1" customFormat="1" ht="7.5" customHeight="1">
      <c r="B146" s="304"/>
      <c r="C146" s="305"/>
      <c r="D146" s="305"/>
      <c r="E146" s="305"/>
      <c r="F146" s="305"/>
      <c r="G146" s="305"/>
      <c r="H146" s="305"/>
      <c r="I146" s="305"/>
      <c r="J146" s="305"/>
      <c r="K146" s="306"/>
    </row>
    <row r="147" s="1" customFormat="1" ht="45" customHeight="1">
      <c r="B147" s="307"/>
      <c r="C147" s="308" t="s">
        <v>679</v>
      </c>
      <c r="D147" s="308"/>
      <c r="E147" s="308"/>
      <c r="F147" s="308"/>
      <c r="G147" s="308"/>
      <c r="H147" s="308"/>
      <c r="I147" s="308"/>
      <c r="J147" s="308"/>
      <c r="K147" s="309"/>
    </row>
    <row r="148" s="1" customFormat="1" ht="17.25" customHeight="1">
      <c r="B148" s="307"/>
      <c r="C148" s="310" t="s">
        <v>614</v>
      </c>
      <c r="D148" s="310"/>
      <c r="E148" s="310"/>
      <c r="F148" s="310" t="s">
        <v>615</v>
      </c>
      <c r="G148" s="311"/>
      <c r="H148" s="310" t="s">
        <v>51</v>
      </c>
      <c r="I148" s="310" t="s">
        <v>54</v>
      </c>
      <c r="J148" s="310" t="s">
        <v>616</v>
      </c>
      <c r="K148" s="309"/>
    </row>
    <row r="149" s="1" customFormat="1" ht="17.25" customHeight="1">
      <c r="B149" s="307"/>
      <c r="C149" s="312" t="s">
        <v>617</v>
      </c>
      <c r="D149" s="312"/>
      <c r="E149" s="312"/>
      <c r="F149" s="313" t="s">
        <v>618</v>
      </c>
      <c r="G149" s="314"/>
      <c r="H149" s="312"/>
      <c r="I149" s="312"/>
      <c r="J149" s="312" t="s">
        <v>619</v>
      </c>
      <c r="K149" s="309"/>
    </row>
    <row r="150" s="1" customFormat="1" ht="5.25" customHeight="1">
      <c r="B150" s="320"/>
      <c r="C150" s="315"/>
      <c r="D150" s="315"/>
      <c r="E150" s="315"/>
      <c r="F150" s="315"/>
      <c r="G150" s="316"/>
      <c r="H150" s="315"/>
      <c r="I150" s="315"/>
      <c r="J150" s="315"/>
      <c r="K150" s="343"/>
    </row>
    <row r="151" s="1" customFormat="1" ht="15" customHeight="1">
      <c r="B151" s="320"/>
      <c r="C151" s="347" t="s">
        <v>623</v>
      </c>
      <c r="D151" s="295"/>
      <c r="E151" s="295"/>
      <c r="F151" s="348" t="s">
        <v>620</v>
      </c>
      <c r="G151" s="295"/>
      <c r="H151" s="347" t="s">
        <v>660</v>
      </c>
      <c r="I151" s="347" t="s">
        <v>622</v>
      </c>
      <c r="J151" s="347">
        <v>120</v>
      </c>
      <c r="K151" s="343"/>
    </row>
    <row r="152" s="1" customFormat="1" ht="15" customHeight="1">
      <c r="B152" s="320"/>
      <c r="C152" s="347" t="s">
        <v>669</v>
      </c>
      <c r="D152" s="295"/>
      <c r="E152" s="295"/>
      <c r="F152" s="348" t="s">
        <v>620</v>
      </c>
      <c r="G152" s="295"/>
      <c r="H152" s="347" t="s">
        <v>680</v>
      </c>
      <c r="I152" s="347" t="s">
        <v>622</v>
      </c>
      <c r="J152" s="347" t="s">
        <v>671</v>
      </c>
      <c r="K152" s="343"/>
    </row>
    <row r="153" s="1" customFormat="1" ht="15" customHeight="1">
      <c r="B153" s="320"/>
      <c r="C153" s="347" t="s">
        <v>568</v>
      </c>
      <c r="D153" s="295"/>
      <c r="E153" s="295"/>
      <c r="F153" s="348" t="s">
        <v>620</v>
      </c>
      <c r="G153" s="295"/>
      <c r="H153" s="347" t="s">
        <v>681</v>
      </c>
      <c r="I153" s="347" t="s">
        <v>622</v>
      </c>
      <c r="J153" s="347" t="s">
        <v>671</v>
      </c>
      <c r="K153" s="343"/>
    </row>
    <row r="154" s="1" customFormat="1" ht="15" customHeight="1">
      <c r="B154" s="320"/>
      <c r="C154" s="347" t="s">
        <v>625</v>
      </c>
      <c r="D154" s="295"/>
      <c r="E154" s="295"/>
      <c r="F154" s="348" t="s">
        <v>626</v>
      </c>
      <c r="G154" s="295"/>
      <c r="H154" s="347" t="s">
        <v>660</v>
      </c>
      <c r="I154" s="347" t="s">
        <v>622</v>
      </c>
      <c r="J154" s="347">
        <v>50</v>
      </c>
      <c r="K154" s="343"/>
    </row>
    <row r="155" s="1" customFormat="1" ht="15" customHeight="1">
      <c r="B155" s="320"/>
      <c r="C155" s="347" t="s">
        <v>628</v>
      </c>
      <c r="D155" s="295"/>
      <c r="E155" s="295"/>
      <c r="F155" s="348" t="s">
        <v>620</v>
      </c>
      <c r="G155" s="295"/>
      <c r="H155" s="347" t="s">
        <v>660</v>
      </c>
      <c r="I155" s="347" t="s">
        <v>630</v>
      </c>
      <c r="J155" s="347"/>
      <c r="K155" s="343"/>
    </row>
    <row r="156" s="1" customFormat="1" ht="15" customHeight="1">
      <c r="B156" s="320"/>
      <c r="C156" s="347" t="s">
        <v>639</v>
      </c>
      <c r="D156" s="295"/>
      <c r="E156" s="295"/>
      <c r="F156" s="348" t="s">
        <v>626</v>
      </c>
      <c r="G156" s="295"/>
      <c r="H156" s="347" t="s">
        <v>660</v>
      </c>
      <c r="I156" s="347" t="s">
        <v>622</v>
      </c>
      <c r="J156" s="347">
        <v>50</v>
      </c>
      <c r="K156" s="343"/>
    </row>
    <row r="157" s="1" customFormat="1" ht="15" customHeight="1">
      <c r="B157" s="320"/>
      <c r="C157" s="347" t="s">
        <v>647</v>
      </c>
      <c r="D157" s="295"/>
      <c r="E157" s="295"/>
      <c r="F157" s="348" t="s">
        <v>626</v>
      </c>
      <c r="G157" s="295"/>
      <c r="H157" s="347" t="s">
        <v>660</v>
      </c>
      <c r="I157" s="347" t="s">
        <v>622</v>
      </c>
      <c r="J157" s="347">
        <v>50</v>
      </c>
      <c r="K157" s="343"/>
    </row>
    <row r="158" s="1" customFormat="1" ht="15" customHeight="1">
      <c r="B158" s="320"/>
      <c r="C158" s="347" t="s">
        <v>645</v>
      </c>
      <c r="D158" s="295"/>
      <c r="E158" s="295"/>
      <c r="F158" s="348" t="s">
        <v>626</v>
      </c>
      <c r="G158" s="295"/>
      <c r="H158" s="347" t="s">
        <v>660</v>
      </c>
      <c r="I158" s="347" t="s">
        <v>622</v>
      </c>
      <c r="J158" s="347">
        <v>50</v>
      </c>
      <c r="K158" s="343"/>
    </row>
    <row r="159" s="1" customFormat="1" ht="15" customHeight="1">
      <c r="B159" s="320"/>
      <c r="C159" s="347" t="s">
        <v>91</v>
      </c>
      <c r="D159" s="295"/>
      <c r="E159" s="295"/>
      <c r="F159" s="348" t="s">
        <v>620</v>
      </c>
      <c r="G159" s="295"/>
      <c r="H159" s="347" t="s">
        <v>682</v>
      </c>
      <c r="I159" s="347" t="s">
        <v>622</v>
      </c>
      <c r="J159" s="347" t="s">
        <v>683</v>
      </c>
      <c r="K159" s="343"/>
    </row>
    <row r="160" s="1" customFormat="1" ht="15" customHeight="1">
      <c r="B160" s="320"/>
      <c r="C160" s="347" t="s">
        <v>684</v>
      </c>
      <c r="D160" s="295"/>
      <c r="E160" s="295"/>
      <c r="F160" s="348" t="s">
        <v>620</v>
      </c>
      <c r="G160" s="295"/>
      <c r="H160" s="347" t="s">
        <v>685</v>
      </c>
      <c r="I160" s="347" t="s">
        <v>655</v>
      </c>
      <c r="J160" s="347"/>
      <c r="K160" s="343"/>
    </row>
    <row r="161" s="1" customFormat="1" ht="15" customHeight="1">
      <c r="B161" s="349"/>
      <c r="C161" s="329"/>
      <c r="D161" s="329"/>
      <c r="E161" s="329"/>
      <c r="F161" s="329"/>
      <c r="G161" s="329"/>
      <c r="H161" s="329"/>
      <c r="I161" s="329"/>
      <c r="J161" s="329"/>
      <c r="K161" s="350"/>
    </row>
    <row r="162" s="1" customFormat="1" ht="18.75" customHeight="1">
      <c r="B162" s="331"/>
      <c r="C162" s="341"/>
      <c r="D162" s="341"/>
      <c r="E162" s="341"/>
      <c r="F162" s="351"/>
      <c r="G162" s="341"/>
      <c r="H162" s="341"/>
      <c r="I162" s="341"/>
      <c r="J162" s="341"/>
      <c r="K162" s="331"/>
    </row>
    <row r="163" s="1" customFormat="1" ht="18.75" customHeight="1">
      <c r="B163" s="303"/>
      <c r="C163" s="303"/>
      <c r="D163" s="303"/>
      <c r="E163" s="303"/>
      <c r="F163" s="303"/>
      <c r="G163" s="303"/>
      <c r="H163" s="303"/>
      <c r="I163" s="303"/>
      <c r="J163" s="303"/>
      <c r="K163" s="303"/>
    </row>
    <row r="164" s="1" customFormat="1" ht="7.5" customHeight="1">
      <c r="B164" s="282"/>
      <c r="C164" s="283"/>
      <c r="D164" s="283"/>
      <c r="E164" s="283"/>
      <c r="F164" s="283"/>
      <c r="G164" s="283"/>
      <c r="H164" s="283"/>
      <c r="I164" s="283"/>
      <c r="J164" s="283"/>
      <c r="K164" s="284"/>
    </row>
    <row r="165" s="1" customFormat="1" ht="45" customHeight="1">
      <c r="B165" s="285"/>
      <c r="C165" s="286" t="s">
        <v>686</v>
      </c>
      <c r="D165" s="286"/>
      <c r="E165" s="286"/>
      <c r="F165" s="286"/>
      <c r="G165" s="286"/>
      <c r="H165" s="286"/>
      <c r="I165" s="286"/>
      <c r="J165" s="286"/>
      <c r="K165" s="287"/>
    </row>
    <row r="166" s="1" customFormat="1" ht="17.25" customHeight="1">
      <c r="B166" s="285"/>
      <c r="C166" s="310" t="s">
        <v>614</v>
      </c>
      <c r="D166" s="310"/>
      <c r="E166" s="310"/>
      <c r="F166" s="310" t="s">
        <v>615</v>
      </c>
      <c r="G166" s="352"/>
      <c r="H166" s="353" t="s">
        <v>51</v>
      </c>
      <c r="I166" s="353" t="s">
        <v>54</v>
      </c>
      <c r="J166" s="310" t="s">
        <v>616</v>
      </c>
      <c r="K166" s="287"/>
    </row>
    <row r="167" s="1" customFormat="1" ht="17.25" customHeight="1">
      <c r="B167" s="288"/>
      <c r="C167" s="312" t="s">
        <v>617</v>
      </c>
      <c r="D167" s="312"/>
      <c r="E167" s="312"/>
      <c r="F167" s="313" t="s">
        <v>618</v>
      </c>
      <c r="G167" s="354"/>
      <c r="H167" s="355"/>
      <c r="I167" s="355"/>
      <c r="J167" s="312" t="s">
        <v>619</v>
      </c>
      <c r="K167" s="290"/>
    </row>
    <row r="168" s="1" customFormat="1" ht="5.25" customHeight="1">
      <c r="B168" s="320"/>
      <c r="C168" s="315"/>
      <c r="D168" s="315"/>
      <c r="E168" s="315"/>
      <c r="F168" s="315"/>
      <c r="G168" s="316"/>
      <c r="H168" s="315"/>
      <c r="I168" s="315"/>
      <c r="J168" s="315"/>
      <c r="K168" s="343"/>
    </row>
    <row r="169" s="1" customFormat="1" ht="15" customHeight="1">
      <c r="B169" s="320"/>
      <c r="C169" s="295" t="s">
        <v>623</v>
      </c>
      <c r="D169" s="295"/>
      <c r="E169" s="295"/>
      <c r="F169" s="318" t="s">
        <v>620</v>
      </c>
      <c r="G169" s="295"/>
      <c r="H169" s="295" t="s">
        <v>660</v>
      </c>
      <c r="I169" s="295" t="s">
        <v>622</v>
      </c>
      <c r="J169" s="295">
        <v>120</v>
      </c>
      <c r="K169" s="343"/>
    </row>
    <row r="170" s="1" customFormat="1" ht="15" customHeight="1">
      <c r="B170" s="320"/>
      <c r="C170" s="295" t="s">
        <v>669</v>
      </c>
      <c r="D170" s="295"/>
      <c r="E170" s="295"/>
      <c r="F170" s="318" t="s">
        <v>620</v>
      </c>
      <c r="G170" s="295"/>
      <c r="H170" s="295" t="s">
        <v>670</v>
      </c>
      <c r="I170" s="295" t="s">
        <v>622</v>
      </c>
      <c r="J170" s="295" t="s">
        <v>671</v>
      </c>
      <c r="K170" s="343"/>
    </row>
    <row r="171" s="1" customFormat="1" ht="15" customHeight="1">
      <c r="B171" s="320"/>
      <c r="C171" s="295" t="s">
        <v>568</v>
      </c>
      <c r="D171" s="295"/>
      <c r="E171" s="295"/>
      <c r="F171" s="318" t="s">
        <v>620</v>
      </c>
      <c r="G171" s="295"/>
      <c r="H171" s="295" t="s">
        <v>687</v>
      </c>
      <c r="I171" s="295" t="s">
        <v>622</v>
      </c>
      <c r="J171" s="295" t="s">
        <v>671</v>
      </c>
      <c r="K171" s="343"/>
    </row>
    <row r="172" s="1" customFormat="1" ht="15" customHeight="1">
      <c r="B172" s="320"/>
      <c r="C172" s="295" t="s">
        <v>625</v>
      </c>
      <c r="D172" s="295"/>
      <c r="E172" s="295"/>
      <c r="F172" s="318" t="s">
        <v>626</v>
      </c>
      <c r="G172" s="295"/>
      <c r="H172" s="295" t="s">
        <v>687</v>
      </c>
      <c r="I172" s="295" t="s">
        <v>622</v>
      </c>
      <c r="J172" s="295">
        <v>50</v>
      </c>
      <c r="K172" s="343"/>
    </row>
    <row r="173" s="1" customFormat="1" ht="15" customHeight="1">
      <c r="B173" s="320"/>
      <c r="C173" s="295" t="s">
        <v>628</v>
      </c>
      <c r="D173" s="295"/>
      <c r="E173" s="295"/>
      <c r="F173" s="318" t="s">
        <v>620</v>
      </c>
      <c r="G173" s="295"/>
      <c r="H173" s="295" t="s">
        <v>687</v>
      </c>
      <c r="I173" s="295" t="s">
        <v>630</v>
      </c>
      <c r="J173" s="295"/>
      <c r="K173" s="343"/>
    </row>
    <row r="174" s="1" customFormat="1" ht="15" customHeight="1">
      <c r="B174" s="320"/>
      <c r="C174" s="295" t="s">
        <v>639</v>
      </c>
      <c r="D174" s="295"/>
      <c r="E174" s="295"/>
      <c r="F174" s="318" t="s">
        <v>626</v>
      </c>
      <c r="G174" s="295"/>
      <c r="H174" s="295" t="s">
        <v>687</v>
      </c>
      <c r="I174" s="295" t="s">
        <v>622</v>
      </c>
      <c r="J174" s="295">
        <v>50</v>
      </c>
      <c r="K174" s="343"/>
    </row>
    <row r="175" s="1" customFormat="1" ht="15" customHeight="1">
      <c r="B175" s="320"/>
      <c r="C175" s="295" t="s">
        <v>647</v>
      </c>
      <c r="D175" s="295"/>
      <c r="E175" s="295"/>
      <c r="F175" s="318" t="s">
        <v>626</v>
      </c>
      <c r="G175" s="295"/>
      <c r="H175" s="295" t="s">
        <v>687</v>
      </c>
      <c r="I175" s="295" t="s">
        <v>622</v>
      </c>
      <c r="J175" s="295">
        <v>50</v>
      </c>
      <c r="K175" s="343"/>
    </row>
    <row r="176" s="1" customFormat="1" ht="15" customHeight="1">
      <c r="B176" s="320"/>
      <c r="C176" s="295" t="s">
        <v>645</v>
      </c>
      <c r="D176" s="295"/>
      <c r="E176" s="295"/>
      <c r="F176" s="318" t="s">
        <v>626</v>
      </c>
      <c r="G176" s="295"/>
      <c r="H176" s="295" t="s">
        <v>687</v>
      </c>
      <c r="I176" s="295" t="s">
        <v>622</v>
      </c>
      <c r="J176" s="295">
        <v>50</v>
      </c>
      <c r="K176" s="343"/>
    </row>
    <row r="177" s="1" customFormat="1" ht="15" customHeight="1">
      <c r="B177" s="320"/>
      <c r="C177" s="295" t="s">
        <v>103</v>
      </c>
      <c r="D177" s="295"/>
      <c r="E177" s="295"/>
      <c r="F177" s="318" t="s">
        <v>620</v>
      </c>
      <c r="G177" s="295"/>
      <c r="H177" s="295" t="s">
        <v>688</v>
      </c>
      <c r="I177" s="295" t="s">
        <v>689</v>
      </c>
      <c r="J177" s="295"/>
      <c r="K177" s="343"/>
    </row>
    <row r="178" s="1" customFormat="1" ht="15" customHeight="1">
      <c r="B178" s="320"/>
      <c r="C178" s="295" t="s">
        <v>54</v>
      </c>
      <c r="D178" s="295"/>
      <c r="E178" s="295"/>
      <c r="F178" s="318" t="s">
        <v>620</v>
      </c>
      <c r="G178" s="295"/>
      <c r="H178" s="295" t="s">
        <v>690</v>
      </c>
      <c r="I178" s="295" t="s">
        <v>691</v>
      </c>
      <c r="J178" s="295">
        <v>1</v>
      </c>
      <c r="K178" s="343"/>
    </row>
    <row r="179" s="1" customFormat="1" ht="15" customHeight="1">
      <c r="B179" s="320"/>
      <c r="C179" s="295" t="s">
        <v>50</v>
      </c>
      <c r="D179" s="295"/>
      <c r="E179" s="295"/>
      <c r="F179" s="318" t="s">
        <v>620</v>
      </c>
      <c r="G179" s="295"/>
      <c r="H179" s="295" t="s">
        <v>692</v>
      </c>
      <c r="I179" s="295" t="s">
        <v>622</v>
      </c>
      <c r="J179" s="295">
        <v>20</v>
      </c>
      <c r="K179" s="343"/>
    </row>
    <row r="180" s="1" customFormat="1" ht="15" customHeight="1">
      <c r="B180" s="320"/>
      <c r="C180" s="295" t="s">
        <v>51</v>
      </c>
      <c r="D180" s="295"/>
      <c r="E180" s="295"/>
      <c r="F180" s="318" t="s">
        <v>620</v>
      </c>
      <c r="G180" s="295"/>
      <c r="H180" s="295" t="s">
        <v>693</v>
      </c>
      <c r="I180" s="295" t="s">
        <v>622</v>
      </c>
      <c r="J180" s="295">
        <v>255</v>
      </c>
      <c r="K180" s="343"/>
    </row>
    <row r="181" s="1" customFormat="1" ht="15" customHeight="1">
      <c r="B181" s="320"/>
      <c r="C181" s="295" t="s">
        <v>104</v>
      </c>
      <c r="D181" s="295"/>
      <c r="E181" s="295"/>
      <c r="F181" s="318" t="s">
        <v>620</v>
      </c>
      <c r="G181" s="295"/>
      <c r="H181" s="295" t="s">
        <v>584</v>
      </c>
      <c r="I181" s="295" t="s">
        <v>622</v>
      </c>
      <c r="J181" s="295">
        <v>10</v>
      </c>
      <c r="K181" s="343"/>
    </row>
    <row r="182" s="1" customFormat="1" ht="15" customHeight="1">
      <c r="B182" s="320"/>
      <c r="C182" s="295" t="s">
        <v>105</v>
      </c>
      <c r="D182" s="295"/>
      <c r="E182" s="295"/>
      <c r="F182" s="318" t="s">
        <v>620</v>
      </c>
      <c r="G182" s="295"/>
      <c r="H182" s="295" t="s">
        <v>694</v>
      </c>
      <c r="I182" s="295" t="s">
        <v>655</v>
      </c>
      <c r="J182" s="295"/>
      <c r="K182" s="343"/>
    </row>
    <row r="183" s="1" customFormat="1" ht="15" customHeight="1">
      <c r="B183" s="320"/>
      <c r="C183" s="295" t="s">
        <v>695</v>
      </c>
      <c r="D183" s="295"/>
      <c r="E183" s="295"/>
      <c r="F183" s="318" t="s">
        <v>620</v>
      </c>
      <c r="G183" s="295"/>
      <c r="H183" s="295" t="s">
        <v>696</v>
      </c>
      <c r="I183" s="295" t="s">
        <v>655</v>
      </c>
      <c r="J183" s="295"/>
      <c r="K183" s="343"/>
    </row>
    <row r="184" s="1" customFormat="1" ht="15" customHeight="1">
      <c r="B184" s="320"/>
      <c r="C184" s="295" t="s">
        <v>684</v>
      </c>
      <c r="D184" s="295"/>
      <c r="E184" s="295"/>
      <c r="F184" s="318" t="s">
        <v>620</v>
      </c>
      <c r="G184" s="295"/>
      <c r="H184" s="295" t="s">
        <v>697</v>
      </c>
      <c r="I184" s="295" t="s">
        <v>655</v>
      </c>
      <c r="J184" s="295"/>
      <c r="K184" s="343"/>
    </row>
    <row r="185" s="1" customFormat="1" ht="15" customHeight="1">
      <c r="B185" s="320"/>
      <c r="C185" s="295" t="s">
        <v>107</v>
      </c>
      <c r="D185" s="295"/>
      <c r="E185" s="295"/>
      <c r="F185" s="318" t="s">
        <v>626</v>
      </c>
      <c r="G185" s="295"/>
      <c r="H185" s="295" t="s">
        <v>698</v>
      </c>
      <c r="I185" s="295" t="s">
        <v>622</v>
      </c>
      <c r="J185" s="295">
        <v>50</v>
      </c>
      <c r="K185" s="343"/>
    </row>
    <row r="186" s="1" customFormat="1" ht="15" customHeight="1">
      <c r="B186" s="320"/>
      <c r="C186" s="295" t="s">
        <v>699</v>
      </c>
      <c r="D186" s="295"/>
      <c r="E186" s="295"/>
      <c r="F186" s="318" t="s">
        <v>626</v>
      </c>
      <c r="G186" s="295"/>
      <c r="H186" s="295" t="s">
        <v>700</v>
      </c>
      <c r="I186" s="295" t="s">
        <v>701</v>
      </c>
      <c r="J186" s="295"/>
      <c r="K186" s="343"/>
    </row>
    <row r="187" s="1" customFormat="1" ht="15" customHeight="1">
      <c r="B187" s="320"/>
      <c r="C187" s="295" t="s">
        <v>702</v>
      </c>
      <c r="D187" s="295"/>
      <c r="E187" s="295"/>
      <c r="F187" s="318" t="s">
        <v>626</v>
      </c>
      <c r="G187" s="295"/>
      <c r="H187" s="295" t="s">
        <v>703</v>
      </c>
      <c r="I187" s="295" t="s">
        <v>701</v>
      </c>
      <c r="J187" s="295"/>
      <c r="K187" s="343"/>
    </row>
    <row r="188" s="1" customFormat="1" ht="15" customHeight="1">
      <c r="B188" s="320"/>
      <c r="C188" s="295" t="s">
        <v>704</v>
      </c>
      <c r="D188" s="295"/>
      <c r="E188" s="295"/>
      <c r="F188" s="318" t="s">
        <v>626</v>
      </c>
      <c r="G188" s="295"/>
      <c r="H188" s="295" t="s">
        <v>705</v>
      </c>
      <c r="I188" s="295" t="s">
        <v>701</v>
      </c>
      <c r="J188" s="295"/>
      <c r="K188" s="343"/>
    </row>
    <row r="189" s="1" customFormat="1" ht="15" customHeight="1">
      <c r="B189" s="320"/>
      <c r="C189" s="356" t="s">
        <v>706</v>
      </c>
      <c r="D189" s="295"/>
      <c r="E189" s="295"/>
      <c r="F189" s="318" t="s">
        <v>626</v>
      </c>
      <c r="G189" s="295"/>
      <c r="H189" s="295" t="s">
        <v>707</v>
      </c>
      <c r="I189" s="295" t="s">
        <v>708</v>
      </c>
      <c r="J189" s="357" t="s">
        <v>709</v>
      </c>
      <c r="K189" s="343"/>
    </row>
    <row r="190" s="1" customFormat="1" ht="15" customHeight="1">
      <c r="B190" s="320"/>
      <c r="C190" s="356" t="s">
        <v>39</v>
      </c>
      <c r="D190" s="295"/>
      <c r="E190" s="295"/>
      <c r="F190" s="318" t="s">
        <v>620</v>
      </c>
      <c r="G190" s="295"/>
      <c r="H190" s="292" t="s">
        <v>710</v>
      </c>
      <c r="I190" s="295" t="s">
        <v>711</v>
      </c>
      <c r="J190" s="295"/>
      <c r="K190" s="343"/>
    </row>
    <row r="191" s="1" customFormat="1" ht="15" customHeight="1">
      <c r="B191" s="320"/>
      <c r="C191" s="356" t="s">
        <v>712</v>
      </c>
      <c r="D191" s="295"/>
      <c r="E191" s="295"/>
      <c r="F191" s="318" t="s">
        <v>620</v>
      </c>
      <c r="G191" s="295"/>
      <c r="H191" s="295" t="s">
        <v>713</v>
      </c>
      <c r="I191" s="295" t="s">
        <v>655</v>
      </c>
      <c r="J191" s="295"/>
      <c r="K191" s="343"/>
    </row>
    <row r="192" s="1" customFormat="1" ht="15" customHeight="1">
      <c r="B192" s="320"/>
      <c r="C192" s="356" t="s">
        <v>714</v>
      </c>
      <c r="D192" s="295"/>
      <c r="E192" s="295"/>
      <c r="F192" s="318" t="s">
        <v>620</v>
      </c>
      <c r="G192" s="295"/>
      <c r="H192" s="295" t="s">
        <v>715</v>
      </c>
      <c r="I192" s="295" t="s">
        <v>655</v>
      </c>
      <c r="J192" s="295"/>
      <c r="K192" s="343"/>
    </row>
    <row r="193" s="1" customFormat="1" ht="15" customHeight="1">
      <c r="B193" s="320"/>
      <c r="C193" s="356" t="s">
        <v>716</v>
      </c>
      <c r="D193" s="295"/>
      <c r="E193" s="295"/>
      <c r="F193" s="318" t="s">
        <v>626</v>
      </c>
      <c r="G193" s="295"/>
      <c r="H193" s="295" t="s">
        <v>717</v>
      </c>
      <c r="I193" s="295" t="s">
        <v>655</v>
      </c>
      <c r="J193" s="295"/>
      <c r="K193" s="343"/>
    </row>
    <row r="194" s="1" customFormat="1" ht="15" customHeight="1">
      <c r="B194" s="349"/>
      <c r="C194" s="358"/>
      <c r="D194" s="329"/>
      <c r="E194" s="329"/>
      <c r="F194" s="329"/>
      <c r="G194" s="329"/>
      <c r="H194" s="329"/>
      <c r="I194" s="329"/>
      <c r="J194" s="329"/>
      <c r="K194" s="350"/>
    </row>
    <row r="195" s="1" customFormat="1" ht="18.75" customHeight="1">
      <c r="B195" s="331"/>
      <c r="C195" s="341"/>
      <c r="D195" s="341"/>
      <c r="E195" s="341"/>
      <c r="F195" s="351"/>
      <c r="G195" s="341"/>
      <c r="H195" s="341"/>
      <c r="I195" s="341"/>
      <c r="J195" s="341"/>
      <c r="K195" s="331"/>
    </row>
    <row r="196" s="1" customFormat="1" ht="18.75" customHeight="1">
      <c r="B196" s="331"/>
      <c r="C196" s="341"/>
      <c r="D196" s="341"/>
      <c r="E196" s="341"/>
      <c r="F196" s="351"/>
      <c r="G196" s="341"/>
      <c r="H196" s="341"/>
      <c r="I196" s="341"/>
      <c r="J196" s="341"/>
      <c r="K196" s="331"/>
    </row>
    <row r="197" s="1" customFormat="1" ht="18.75" customHeight="1">
      <c r="B197" s="303"/>
      <c r="C197" s="303"/>
      <c r="D197" s="303"/>
      <c r="E197" s="303"/>
      <c r="F197" s="303"/>
      <c r="G197" s="303"/>
      <c r="H197" s="303"/>
      <c r="I197" s="303"/>
      <c r="J197" s="303"/>
      <c r="K197" s="303"/>
    </row>
    <row r="198" s="1" customFormat="1" ht="13.5">
      <c r="B198" s="282"/>
      <c r="C198" s="283"/>
      <c r="D198" s="283"/>
      <c r="E198" s="283"/>
      <c r="F198" s="283"/>
      <c r="G198" s="283"/>
      <c r="H198" s="283"/>
      <c r="I198" s="283"/>
      <c r="J198" s="283"/>
      <c r="K198" s="284"/>
    </row>
    <row r="199" s="1" customFormat="1" ht="21">
      <c r="B199" s="285"/>
      <c r="C199" s="286" t="s">
        <v>718</v>
      </c>
      <c r="D199" s="286"/>
      <c r="E199" s="286"/>
      <c r="F199" s="286"/>
      <c r="G199" s="286"/>
      <c r="H199" s="286"/>
      <c r="I199" s="286"/>
      <c r="J199" s="286"/>
      <c r="K199" s="287"/>
    </row>
    <row r="200" s="1" customFormat="1" ht="25.5" customHeight="1">
      <c r="B200" s="285"/>
      <c r="C200" s="359" t="s">
        <v>719</v>
      </c>
      <c r="D200" s="359"/>
      <c r="E200" s="359"/>
      <c r="F200" s="359" t="s">
        <v>720</v>
      </c>
      <c r="G200" s="360"/>
      <c r="H200" s="359" t="s">
        <v>721</v>
      </c>
      <c r="I200" s="359"/>
      <c r="J200" s="359"/>
      <c r="K200" s="287"/>
    </row>
    <row r="201" s="1" customFormat="1" ht="5.25" customHeight="1">
      <c r="B201" s="320"/>
      <c r="C201" s="315"/>
      <c r="D201" s="315"/>
      <c r="E201" s="315"/>
      <c r="F201" s="315"/>
      <c r="G201" s="341"/>
      <c r="H201" s="315"/>
      <c r="I201" s="315"/>
      <c r="J201" s="315"/>
      <c r="K201" s="343"/>
    </row>
    <row r="202" s="1" customFormat="1" ht="15" customHeight="1">
      <c r="B202" s="320"/>
      <c r="C202" s="295" t="s">
        <v>711</v>
      </c>
      <c r="D202" s="295"/>
      <c r="E202" s="295"/>
      <c r="F202" s="318" t="s">
        <v>40</v>
      </c>
      <c r="G202" s="295"/>
      <c r="H202" s="295" t="s">
        <v>722</v>
      </c>
      <c r="I202" s="295"/>
      <c r="J202" s="295"/>
      <c r="K202" s="343"/>
    </row>
    <row r="203" s="1" customFormat="1" ht="15" customHeight="1">
      <c r="B203" s="320"/>
      <c r="C203" s="295"/>
      <c r="D203" s="295"/>
      <c r="E203" s="295"/>
      <c r="F203" s="318" t="s">
        <v>41</v>
      </c>
      <c r="G203" s="295"/>
      <c r="H203" s="295" t="s">
        <v>723</v>
      </c>
      <c r="I203" s="295"/>
      <c r="J203" s="295"/>
      <c r="K203" s="343"/>
    </row>
    <row r="204" s="1" customFormat="1" ht="15" customHeight="1">
      <c r="B204" s="320"/>
      <c r="C204" s="295"/>
      <c r="D204" s="295"/>
      <c r="E204" s="295"/>
      <c r="F204" s="318" t="s">
        <v>44</v>
      </c>
      <c r="G204" s="295"/>
      <c r="H204" s="295" t="s">
        <v>724</v>
      </c>
      <c r="I204" s="295"/>
      <c r="J204" s="295"/>
      <c r="K204" s="343"/>
    </row>
    <row r="205" s="1" customFormat="1" ht="15" customHeight="1">
      <c r="B205" s="320"/>
      <c r="C205" s="295"/>
      <c r="D205" s="295"/>
      <c r="E205" s="295"/>
      <c r="F205" s="318" t="s">
        <v>42</v>
      </c>
      <c r="G205" s="295"/>
      <c r="H205" s="295" t="s">
        <v>725</v>
      </c>
      <c r="I205" s="295"/>
      <c r="J205" s="295"/>
      <c r="K205" s="343"/>
    </row>
    <row r="206" s="1" customFormat="1" ht="15" customHeight="1">
      <c r="B206" s="320"/>
      <c r="C206" s="295"/>
      <c r="D206" s="295"/>
      <c r="E206" s="295"/>
      <c r="F206" s="318" t="s">
        <v>43</v>
      </c>
      <c r="G206" s="295"/>
      <c r="H206" s="295" t="s">
        <v>726</v>
      </c>
      <c r="I206" s="295"/>
      <c r="J206" s="295"/>
      <c r="K206" s="343"/>
    </row>
    <row r="207" s="1" customFormat="1" ht="15" customHeight="1">
      <c r="B207" s="320"/>
      <c r="C207" s="295"/>
      <c r="D207" s="295"/>
      <c r="E207" s="295"/>
      <c r="F207" s="318"/>
      <c r="G207" s="295"/>
      <c r="H207" s="295"/>
      <c r="I207" s="295"/>
      <c r="J207" s="295"/>
      <c r="K207" s="343"/>
    </row>
    <row r="208" s="1" customFormat="1" ht="15" customHeight="1">
      <c r="B208" s="320"/>
      <c r="C208" s="295" t="s">
        <v>667</v>
      </c>
      <c r="D208" s="295"/>
      <c r="E208" s="295"/>
      <c r="F208" s="318" t="s">
        <v>75</v>
      </c>
      <c r="G208" s="295"/>
      <c r="H208" s="295" t="s">
        <v>727</v>
      </c>
      <c r="I208" s="295"/>
      <c r="J208" s="295"/>
      <c r="K208" s="343"/>
    </row>
    <row r="209" s="1" customFormat="1" ht="15" customHeight="1">
      <c r="B209" s="320"/>
      <c r="C209" s="295"/>
      <c r="D209" s="295"/>
      <c r="E209" s="295"/>
      <c r="F209" s="318" t="s">
        <v>562</v>
      </c>
      <c r="G209" s="295"/>
      <c r="H209" s="295" t="s">
        <v>563</v>
      </c>
      <c r="I209" s="295"/>
      <c r="J209" s="295"/>
      <c r="K209" s="343"/>
    </row>
    <row r="210" s="1" customFormat="1" ht="15" customHeight="1">
      <c r="B210" s="320"/>
      <c r="C210" s="295"/>
      <c r="D210" s="295"/>
      <c r="E210" s="295"/>
      <c r="F210" s="318" t="s">
        <v>560</v>
      </c>
      <c r="G210" s="295"/>
      <c r="H210" s="295" t="s">
        <v>728</v>
      </c>
      <c r="I210" s="295"/>
      <c r="J210" s="295"/>
      <c r="K210" s="343"/>
    </row>
    <row r="211" s="1" customFormat="1" ht="15" customHeight="1">
      <c r="B211" s="361"/>
      <c r="C211" s="295"/>
      <c r="D211" s="295"/>
      <c r="E211" s="295"/>
      <c r="F211" s="318" t="s">
        <v>564</v>
      </c>
      <c r="G211" s="356"/>
      <c r="H211" s="347" t="s">
        <v>565</v>
      </c>
      <c r="I211" s="347"/>
      <c r="J211" s="347"/>
      <c r="K211" s="362"/>
    </row>
    <row r="212" s="1" customFormat="1" ht="15" customHeight="1">
      <c r="B212" s="361"/>
      <c r="C212" s="295"/>
      <c r="D212" s="295"/>
      <c r="E212" s="295"/>
      <c r="F212" s="318" t="s">
        <v>566</v>
      </c>
      <c r="G212" s="356"/>
      <c r="H212" s="347" t="s">
        <v>83</v>
      </c>
      <c r="I212" s="347"/>
      <c r="J212" s="347"/>
      <c r="K212" s="362"/>
    </row>
    <row r="213" s="1" customFormat="1" ht="15" customHeight="1">
      <c r="B213" s="361"/>
      <c r="C213" s="295"/>
      <c r="D213" s="295"/>
      <c r="E213" s="295"/>
      <c r="F213" s="318"/>
      <c r="G213" s="356"/>
      <c r="H213" s="347"/>
      <c r="I213" s="347"/>
      <c r="J213" s="347"/>
      <c r="K213" s="362"/>
    </row>
    <row r="214" s="1" customFormat="1" ht="15" customHeight="1">
      <c r="B214" s="361"/>
      <c r="C214" s="295" t="s">
        <v>691</v>
      </c>
      <c r="D214" s="295"/>
      <c r="E214" s="295"/>
      <c r="F214" s="318">
        <v>1</v>
      </c>
      <c r="G214" s="356"/>
      <c r="H214" s="347" t="s">
        <v>729</v>
      </c>
      <c r="I214" s="347"/>
      <c r="J214" s="347"/>
      <c r="K214" s="362"/>
    </row>
    <row r="215" s="1" customFormat="1" ht="15" customHeight="1">
      <c r="B215" s="361"/>
      <c r="C215" s="295"/>
      <c r="D215" s="295"/>
      <c r="E215" s="295"/>
      <c r="F215" s="318">
        <v>2</v>
      </c>
      <c r="G215" s="356"/>
      <c r="H215" s="347" t="s">
        <v>730</v>
      </c>
      <c r="I215" s="347"/>
      <c r="J215" s="347"/>
      <c r="K215" s="362"/>
    </row>
    <row r="216" s="1" customFormat="1" ht="15" customHeight="1">
      <c r="B216" s="361"/>
      <c r="C216" s="295"/>
      <c r="D216" s="295"/>
      <c r="E216" s="295"/>
      <c r="F216" s="318">
        <v>3</v>
      </c>
      <c r="G216" s="356"/>
      <c r="H216" s="347" t="s">
        <v>731</v>
      </c>
      <c r="I216" s="347"/>
      <c r="J216" s="347"/>
      <c r="K216" s="362"/>
    </row>
    <row r="217" s="1" customFormat="1" ht="15" customHeight="1">
      <c r="B217" s="361"/>
      <c r="C217" s="295"/>
      <c r="D217" s="295"/>
      <c r="E217" s="295"/>
      <c r="F217" s="318">
        <v>4</v>
      </c>
      <c r="G217" s="356"/>
      <c r="H217" s="347" t="s">
        <v>732</v>
      </c>
      <c r="I217" s="347"/>
      <c r="J217" s="347"/>
      <c r="K217" s="362"/>
    </row>
    <row r="218" s="1" customFormat="1" ht="12.75" customHeight="1">
      <c r="B218" s="363"/>
      <c r="C218" s="364"/>
      <c r="D218" s="364"/>
      <c r="E218" s="364"/>
      <c r="F218" s="364"/>
      <c r="G218" s="364"/>
      <c r="H218" s="364"/>
      <c r="I218" s="364"/>
      <c r="J218" s="364"/>
      <c r="K218" s="365"/>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Kadlecová Hana Ing.</dc:creator>
  <cp:lastModifiedBy>Kadlecová Hana Ing.</cp:lastModifiedBy>
  <dcterms:created xsi:type="dcterms:W3CDTF">2020-08-20T19:16:27Z</dcterms:created>
  <dcterms:modified xsi:type="dcterms:W3CDTF">2020-08-20T19:16:33Z</dcterms:modified>
</cp:coreProperties>
</file>